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publicar\"/>
    </mc:Choice>
  </mc:AlternateContent>
  <xr:revisionPtr revIDLastSave="0" documentId="13_ncr:1_{2FE97598-C3F7-45F8-BD17-261E75217EB0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8" yWindow="-108" windowWidth="19416" windowHeight="10416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9" l="1"/>
  <c r="F28" i="9"/>
  <c r="D10" i="9"/>
  <c r="D18" i="8"/>
  <c r="D10" i="7"/>
  <c r="D39" i="6"/>
  <c r="D85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7" i="6"/>
  <c r="D16" i="6"/>
  <c r="D15" i="6"/>
  <c r="D14" i="6"/>
  <c r="D13" i="6"/>
  <c r="D12" i="6"/>
  <c r="D40" i="6"/>
  <c r="D41" i="6"/>
  <c r="D42" i="6"/>
  <c r="D43" i="6"/>
  <c r="D44" i="6"/>
  <c r="D45" i="6"/>
  <c r="D46" i="6"/>
  <c r="D47" i="6"/>
  <c r="D49" i="6"/>
  <c r="D50" i="6"/>
  <c r="D51" i="6"/>
  <c r="D52" i="6"/>
  <c r="D53" i="6"/>
  <c r="D54" i="6"/>
  <c r="D55" i="6"/>
  <c r="D56" i="6"/>
  <c r="D57" i="6"/>
  <c r="D59" i="6"/>
  <c r="D60" i="6"/>
  <c r="D61" i="6"/>
  <c r="D63" i="6"/>
  <c r="D64" i="6"/>
  <c r="D65" i="6"/>
  <c r="D66" i="6"/>
  <c r="D67" i="6"/>
  <c r="D68" i="6"/>
  <c r="D69" i="6"/>
  <c r="D70" i="6"/>
  <c r="D72" i="6"/>
  <c r="D73" i="6"/>
  <c r="D74" i="6"/>
  <c r="D76" i="6"/>
  <c r="D77" i="6"/>
  <c r="D78" i="6"/>
  <c r="D79" i="6"/>
  <c r="D80" i="6"/>
  <c r="D81" i="6"/>
  <c r="D82" i="6"/>
  <c r="D11" i="6"/>
  <c r="G39" i="5"/>
  <c r="D39" i="5"/>
  <c r="G138" i="6" l="1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E62" i="6"/>
  <c r="F62" i="6"/>
  <c r="G63" i="6"/>
  <c r="G64" i="6"/>
  <c r="G65" i="6"/>
  <c r="G66" i="6"/>
  <c r="U59" i="24" s="1"/>
  <c r="G67" i="6"/>
  <c r="G69" i="6"/>
  <c r="G70" i="6"/>
  <c r="G62" i="6"/>
  <c r="U55" i="24" s="1"/>
  <c r="B62" i="6"/>
  <c r="B8" i="10"/>
  <c r="C6" i="23"/>
  <c r="C7" i="23" s="1"/>
  <c r="B9" i="1"/>
  <c r="H25" i="23"/>
  <c r="G25" i="23"/>
  <c r="F25" i="23"/>
  <c r="D5" i="13" s="1"/>
  <c r="E25" i="23"/>
  <c r="D25" i="23"/>
  <c r="G30" i="9"/>
  <c r="G31" i="9"/>
  <c r="U23" i="27" s="1"/>
  <c r="G29" i="9"/>
  <c r="G26" i="9"/>
  <c r="G27" i="9"/>
  <c r="G25" i="9"/>
  <c r="U17" i="27" s="1"/>
  <c r="G23" i="9"/>
  <c r="G22" i="9"/>
  <c r="G19" i="9"/>
  <c r="G18" i="9"/>
  <c r="G17" i="9"/>
  <c r="G14" i="9"/>
  <c r="G15" i="9"/>
  <c r="G13" i="9"/>
  <c r="G12" i="9" s="1"/>
  <c r="U5" i="27" s="1"/>
  <c r="G11" i="9"/>
  <c r="G10" i="9"/>
  <c r="G73" i="8"/>
  <c r="G74" i="8"/>
  <c r="G71" i="8" s="1"/>
  <c r="U63" i="26" s="1"/>
  <c r="G75" i="8"/>
  <c r="G72" i="8"/>
  <c r="G63" i="8"/>
  <c r="U55" i="26" s="1"/>
  <c r="G64" i="8"/>
  <c r="G65" i="8"/>
  <c r="G66" i="8"/>
  <c r="G67" i="8"/>
  <c r="U59" i="26" s="1"/>
  <c r="G68" i="8"/>
  <c r="G69" i="8"/>
  <c r="G70" i="8"/>
  <c r="G62" i="8"/>
  <c r="G55" i="8"/>
  <c r="G56" i="8"/>
  <c r="G57" i="8"/>
  <c r="G58" i="8"/>
  <c r="G59" i="8"/>
  <c r="G60" i="8"/>
  <c r="G54" i="8"/>
  <c r="G46" i="8"/>
  <c r="U38" i="26" s="1"/>
  <c r="G47" i="8"/>
  <c r="G48" i="8"/>
  <c r="G49" i="8"/>
  <c r="G50" i="8"/>
  <c r="U42" i="26" s="1"/>
  <c r="G51" i="8"/>
  <c r="U43" i="26" s="1"/>
  <c r="G52" i="8"/>
  <c r="G45" i="8"/>
  <c r="G39" i="8"/>
  <c r="U32" i="26" s="1"/>
  <c r="G40" i="8"/>
  <c r="G41" i="8"/>
  <c r="G38" i="8"/>
  <c r="G11" i="8"/>
  <c r="U4" i="26" s="1"/>
  <c r="G12" i="8"/>
  <c r="G13" i="8"/>
  <c r="G14" i="8"/>
  <c r="G15" i="8"/>
  <c r="U8" i="26" s="1"/>
  <c r="G16" i="8"/>
  <c r="G17" i="8"/>
  <c r="G18" i="8"/>
  <c r="G20" i="8"/>
  <c r="U13" i="26" s="1"/>
  <c r="G21" i="8"/>
  <c r="G22" i="8"/>
  <c r="G23" i="8"/>
  <c r="G24" i="8"/>
  <c r="U17" i="26" s="1"/>
  <c r="G25" i="8"/>
  <c r="G26" i="8"/>
  <c r="G28" i="8"/>
  <c r="G29" i="8"/>
  <c r="G30" i="8"/>
  <c r="G31" i="8"/>
  <c r="G32" i="8"/>
  <c r="G33" i="8"/>
  <c r="G34" i="8"/>
  <c r="G35" i="8"/>
  <c r="G36" i="8"/>
  <c r="G27" i="8"/>
  <c r="U20" i="26" s="1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U120" i="24" s="1"/>
  <c r="G129" i="6"/>
  <c r="G130" i="6"/>
  <c r="G131" i="6"/>
  <c r="G132" i="6"/>
  <c r="U124" i="24" s="1"/>
  <c r="G124" i="6"/>
  <c r="G115" i="6"/>
  <c r="G116" i="6"/>
  <c r="G117" i="6"/>
  <c r="G118" i="6"/>
  <c r="G119" i="6"/>
  <c r="G120" i="6"/>
  <c r="G121" i="6"/>
  <c r="U113" i="24" s="1"/>
  <c r="G122" i="6"/>
  <c r="G114" i="6"/>
  <c r="G105" i="6"/>
  <c r="G106" i="6"/>
  <c r="G107" i="6"/>
  <c r="G108" i="6"/>
  <c r="G109" i="6"/>
  <c r="G110" i="6"/>
  <c r="G111" i="6"/>
  <c r="G112" i="6"/>
  <c r="G104" i="6"/>
  <c r="G95" i="6"/>
  <c r="U87" i="24" s="1"/>
  <c r="G96" i="6"/>
  <c r="G97" i="6"/>
  <c r="G98" i="6"/>
  <c r="G99" i="6"/>
  <c r="U91" i="24" s="1"/>
  <c r="G100" i="6"/>
  <c r="G101" i="6"/>
  <c r="G102" i="6"/>
  <c r="G94" i="6"/>
  <c r="U86" i="24" s="1"/>
  <c r="G87" i="6"/>
  <c r="G88" i="6"/>
  <c r="G89" i="6"/>
  <c r="U81" i="24" s="1"/>
  <c r="G90" i="6"/>
  <c r="U82" i="24" s="1"/>
  <c r="G91" i="6"/>
  <c r="G92" i="6"/>
  <c r="G86" i="6"/>
  <c r="G77" i="6"/>
  <c r="G78" i="6"/>
  <c r="G79" i="6"/>
  <c r="G80" i="6"/>
  <c r="G81" i="6"/>
  <c r="G82" i="6"/>
  <c r="G76" i="6"/>
  <c r="G73" i="6"/>
  <c r="G74" i="6"/>
  <c r="U67" i="24" s="1"/>
  <c r="G72" i="6"/>
  <c r="G68" i="6"/>
  <c r="G60" i="6"/>
  <c r="G61" i="6"/>
  <c r="U54" i="24" s="1"/>
  <c r="G59" i="6"/>
  <c r="G50" i="6"/>
  <c r="G51" i="6"/>
  <c r="G52" i="6"/>
  <c r="G53" i="6"/>
  <c r="G54" i="6"/>
  <c r="G55" i="6"/>
  <c r="G56" i="6"/>
  <c r="U49" i="24" s="1"/>
  <c r="G57" i="6"/>
  <c r="G49" i="6"/>
  <c r="G40" i="6"/>
  <c r="G41" i="6"/>
  <c r="U34" i="24" s="1"/>
  <c r="G42" i="6"/>
  <c r="G43" i="6"/>
  <c r="G44" i="6"/>
  <c r="G45" i="6"/>
  <c r="U38" i="24" s="1"/>
  <c r="G46" i="6"/>
  <c r="G47" i="6"/>
  <c r="G39" i="6"/>
  <c r="G30" i="6"/>
  <c r="U23" i="24" s="1"/>
  <c r="G31" i="6"/>
  <c r="G32" i="6"/>
  <c r="G33" i="6"/>
  <c r="G34" i="6"/>
  <c r="U27" i="24" s="1"/>
  <c r="G35" i="6"/>
  <c r="G36" i="6"/>
  <c r="G37" i="6"/>
  <c r="G29" i="6"/>
  <c r="G20" i="6"/>
  <c r="G21" i="6"/>
  <c r="G22" i="6"/>
  <c r="G23" i="6"/>
  <c r="U16" i="24" s="1"/>
  <c r="G24" i="6"/>
  <c r="G25" i="6"/>
  <c r="G26" i="6"/>
  <c r="G27" i="6"/>
  <c r="U20" i="24" s="1"/>
  <c r="G19" i="6"/>
  <c r="G11" i="6"/>
  <c r="B7" i="13"/>
  <c r="G12" i="6"/>
  <c r="U5" i="24" s="1"/>
  <c r="G13" i="6"/>
  <c r="G14" i="6"/>
  <c r="U7" i="24" s="1"/>
  <c r="G15" i="6"/>
  <c r="U8" i="24" s="1"/>
  <c r="G16" i="6"/>
  <c r="U9" i="24" s="1"/>
  <c r="G17" i="6"/>
  <c r="G16" i="5"/>
  <c r="G28" i="5"/>
  <c r="G35" i="5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S2" i="31" s="1"/>
  <c r="F7" i="13"/>
  <c r="F29" i="13" s="1"/>
  <c r="T22" i="31" s="1"/>
  <c r="G7" i="13"/>
  <c r="G29" i="13" s="1"/>
  <c r="U22" i="31" s="1"/>
  <c r="U2" i="31"/>
  <c r="Q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 s="1"/>
  <c r="Q23" i="30" s="1"/>
  <c r="D7" i="12"/>
  <c r="R2" i="30" s="1"/>
  <c r="E7" i="12"/>
  <c r="F7" i="12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 s="1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E8" i="11"/>
  <c r="S2" i="29" s="1"/>
  <c r="F8" i="11"/>
  <c r="T2" i="29" s="1"/>
  <c r="F30" i="11"/>
  <c r="T22" i="29" s="1"/>
  <c r="G8" i="11"/>
  <c r="G30" i="11" s="1"/>
  <c r="U22" i="29" s="1"/>
  <c r="Q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D12" i="9"/>
  <c r="D16" i="9"/>
  <c r="R9" i="27" s="1"/>
  <c r="E12" i="9"/>
  <c r="S5" i="27" s="1"/>
  <c r="E16" i="9"/>
  <c r="F12" i="9"/>
  <c r="T5" i="27" s="1"/>
  <c r="F16" i="9"/>
  <c r="F9" i="9" s="1"/>
  <c r="T2" i="27" s="1"/>
  <c r="G16" i="9"/>
  <c r="U9" i="27" s="1"/>
  <c r="Q3" i="27"/>
  <c r="R3" i="27"/>
  <c r="S3" i="27"/>
  <c r="T3" i="27"/>
  <c r="U3" i="27"/>
  <c r="Q4" i="27"/>
  <c r="R4" i="27"/>
  <c r="S4" i="27"/>
  <c r="T4" i="27"/>
  <c r="U4" i="27"/>
  <c r="R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9" i="27"/>
  <c r="S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Q20" i="27" s="1"/>
  <c r="C21" i="9"/>
  <c r="Q13" i="27" s="1"/>
  <c r="D28" i="9"/>
  <c r="R20" i="27" s="1"/>
  <c r="E21" i="9"/>
  <c r="S13" i="27" s="1"/>
  <c r="F21" i="9"/>
  <c r="T13" i="27" s="1"/>
  <c r="G28" i="9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Q12" i="26" s="1"/>
  <c r="C27" i="8"/>
  <c r="Q20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E27" i="8"/>
  <c r="E37" i="8"/>
  <c r="S30" i="26" s="1"/>
  <c r="F10" i="8"/>
  <c r="T3" i="26" s="1"/>
  <c r="F19" i="8"/>
  <c r="F27" i="8"/>
  <c r="F37" i="8"/>
  <c r="Q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U19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71" i="8"/>
  <c r="Q63" i="26" s="1"/>
  <c r="D44" i="8"/>
  <c r="R36" i="26" s="1"/>
  <c r="D53" i="8"/>
  <c r="R45" i="26" s="1"/>
  <c r="D61" i="8"/>
  <c r="D71" i="8"/>
  <c r="E44" i="8"/>
  <c r="S36" i="26" s="1"/>
  <c r="E53" i="8"/>
  <c r="E61" i="8"/>
  <c r="E71" i="8"/>
  <c r="F44" i="8"/>
  <c r="T36" i="26" s="1"/>
  <c r="F53" i="8"/>
  <c r="F61" i="8"/>
  <c r="F71" i="8"/>
  <c r="G53" i="8"/>
  <c r="U45" i="26" s="1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U3" i="25" s="1"/>
  <c r="F9" i="7"/>
  <c r="F19" i="7"/>
  <c r="E9" i="7"/>
  <c r="S2" i="25" s="1"/>
  <c r="E19" i="7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C93" i="6"/>
  <c r="C103" i="6"/>
  <c r="Q95" i="24" s="1"/>
  <c r="C113" i="6"/>
  <c r="Q105" i="24" s="1"/>
  <c r="C123" i="6"/>
  <c r="C133" i="6"/>
  <c r="C146" i="6"/>
  <c r="Q138" i="24" s="1"/>
  <c r="C150" i="6"/>
  <c r="Q142" i="24" s="1"/>
  <c r="D93" i="6"/>
  <c r="D103" i="6"/>
  <c r="R95" i="24" s="1"/>
  <c r="D113" i="6"/>
  <c r="D123" i="6"/>
  <c r="R115" i="24" s="1"/>
  <c r="D133" i="6"/>
  <c r="R125" i="24" s="1"/>
  <c r="D146" i="6"/>
  <c r="R138" i="24" s="1"/>
  <c r="D150" i="6"/>
  <c r="E85" i="6"/>
  <c r="S77" i="24" s="1"/>
  <c r="E93" i="6"/>
  <c r="S85" i="24" s="1"/>
  <c r="E103" i="6"/>
  <c r="S95" i="24" s="1"/>
  <c r="E113" i="6"/>
  <c r="E123" i="6"/>
  <c r="S115" i="24" s="1"/>
  <c r="E133" i="6"/>
  <c r="S125" i="24" s="1"/>
  <c r="E146" i="6"/>
  <c r="E150" i="6"/>
  <c r="F85" i="6"/>
  <c r="F93" i="6"/>
  <c r="T85" i="24" s="1"/>
  <c r="F103" i="6"/>
  <c r="F113" i="6"/>
  <c r="F123" i="6"/>
  <c r="T115" i="24" s="1"/>
  <c r="F133" i="6"/>
  <c r="F146" i="6"/>
  <c r="F150" i="6"/>
  <c r="G123" i="6"/>
  <c r="U115" i="24" s="1"/>
  <c r="Q77" i="24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Q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5" i="24"/>
  <c r="T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Q11" i="24" s="1"/>
  <c r="C28" i="6"/>
  <c r="Q21" i="24" s="1"/>
  <c r="C38" i="6"/>
  <c r="C48" i="6"/>
  <c r="C58" i="6"/>
  <c r="C71" i="6"/>
  <c r="Q64" i="24" s="1"/>
  <c r="C75" i="6"/>
  <c r="Q68" i="24" s="1"/>
  <c r="D10" i="6"/>
  <c r="E10" i="6"/>
  <c r="E18" i="6"/>
  <c r="E28" i="6"/>
  <c r="E48" i="6"/>
  <c r="E58" i="6"/>
  <c r="S51" i="24" s="1"/>
  <c r="E71" i="6"/>
  <c r="S64" i="24" s="1"/>
  <c r="E75" i="6"/>
  <c r="F10" i="6"/>
  <c r="F18" i="6"/>
  <c r="T11" i="24" s="1"/>
  <c r="F28" i="6"/>
  <c r="T21" i="24" s="1"/>
  <c r="F48" i="6"/>
  <c r="T41" i="24" s="1"/>
  <c r="F58" i="6"/>
  <c r="F71" i="6"/>
  <c r="F75" i="6"/>
  <c r="T68" i="24" s="1"/>
  <c r="G75" i="6"/>
  <c r="U68" i="24" s="1"/>
  <c r="B85" i="6"/>
  <c r="P77" i="24" s="1"/>
  <c r="B93" i="6"/>
  <c r="P85" i="24" s="1"/>
  <c r="B103" i="6"/>
  <c r="P95" i="24" s="1"/>
  <c r="B113" i="6"/>
  <c r="B123" i="6"/>
  <c r="B133" i="6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U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S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Q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S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1" i="20"/>
  <c r="U32" i="20"/>
  <c r="U33" i="20"/>
  <c r="G45" i="5"/>
  <c r="U37" i="20" s="1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G65" i="5" s="1"/>
  <c r="U56" i="20" s="1"/>
  <c r="U51" i="20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P37" i="20" s="1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B35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/>
  <c r="E18" i="23"/>
  <c r="J6" i="3" s="1"/>
  <c r="D18" i="23"/>
  <c r="I6" i="3"/>
  <c r="F6" i="1"/>
  <c r="E6" i="1"/>
  <c r="B6" i="1"/>
  <c r="F5" i="13"/>
  <c r="E5" i="13"/>
  <c r="C5" i="13"/>
  <c r="B5" i="13"/>
  <c r="E5" i="12"/>
  <c r="C5" i="12"/>
  <c r="B5" i="12"/>
  <c r="F5" i="12"/>
  <c r="I25" i="23"/>
  <c r="D23" i="23"/>
  <c r="B6" i="11" s="1"/>
  <c r="I23" i="23"/>
  <c r="G6" i="11"/>
  <c r="H23" i="23"/>
  <c r="F6" i="11" s="1"/>
  <c r="G23" i="23"/>
  <c r="E6" i="11"/>
  <c r="F23" i="23"/>
  <c r="D6" i="11" s="1"/>
  <c r="E23" i="23"/>
  <c r="C6" i="11"/>
  <c r="G6" i="10"/>
  <c r="E6" i="10"/>
  <c r="C6" i="10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H14" i="3"/>
  <c r="V4" i="17" s="1"/>
  <c r="G14" i="3"/>
  <c r="E14" i="3"/>
  <c r="S4" i="17" s="1"/>
  <c r="K9" i="3"/>
  <c r="K10" i="3"/>
  <c r="K11" i="3"/>
  <c r="K12" i="3"/>
  <c r="J8" i="3"/>
  <c r="J20" i="3" s="1"/>
  <c r="X5" i="17" s="1"/>
  <c r="H8" i="3"/>
  <c r="V3" i="17" s="1"/>
  <c r="G8" i="3"/>
  <c r="G20" i="3" s="1"/>
  <c r="U5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 s="1"/>
  <c r="B41" i="2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B49" i="4"/>
  <c r="B48" i="4"/>
  <c r="P26" i="18" s="1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P71" i="15" s="1"/>
  <c r="E27" i="1"/>
  <c r="P76" i="15" s="1"/>
  <c r="E31" i="1"/>
  <c r="E38" i="1"/>
  <c r="P87" i="15" s="1"/>
  <c r="E42" i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D64" i="4"/>
  <c r="R33" i="18" s="1"/>
  <c r="C63" i="4"/>
  <c r="Q32" i="18" s="1"/>
  <c r="D63" i="4"/>
  <c r="C48" i="4"/>
  <c r="C55" i="4"/>
  <c r="Q31" i="18" s="1"/>
  <c r="D55" i="4"/>
  <c r="R31" i="18" s="1"/>
  <c r="C53" i="4"/>
  <c r="D53" i="4"/>
  <c r="R30" i="18" s="1"/>
  <c r="D48" i="4"/>
  <c r="R26" i="18" s="1"/>
  <c r="C49" i="4"/>
  <c r="Q27" i="18" s="1"/>
  <c r="D49" i="4"/>
  <c r="C29" i="4"/>
  <c r="D29" i="4"/>
  <c r="R15" i="18" s="1"/>
  <c r="C40" i="4"/>
  <c r="Q22" i="18" s="1"/>
  <c r="D40" i="4"/>
  <c r="R22" i="18" s="1"/>
  <c r="C37" i="4"/>
  <c r="Q19" i="18" s="1"/>
  <c r="D37" i="4"/>
  <c r="R19" i="18" s="1"/>
  <c r="C17" i="4"/>
  <c r="Q9" i="18" s="1"/>
  <c r="C13" i="4"/>
  <c r="D13" i="4"/>
  <c r="R6" i="18" s="1"/>
  <c r="U4" i="17"/>
  <c r="W4" i="17"/>
  <c r="P17" i="16"/>
  <c r="V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B8" i="2" s="1"/>
  <c r="P4" i="15"/>
  <c r="Q6" i="18"/>
  <c r="R27" i="18"/>
  <c r="Q30" i="18"/>
  <c r="R32" i="18"/>
  <c r="D72" i="4"/>
  <c r="R38" i="18" s="1"/>
  <c r="Q15" i="18"/>
  <c r="Q26" i="18"/>
  <c r="Q33" i="18"/>
  <c r="H8" i="2"/>
  <c r="H20" i="2" s="1"/>
  <c r="V13" i="16" s="1"/>
  <c r="F8" i="2"/>
  <c r="T3" i="16" s="1"/>
  <c r="Q67" i="15"/>
  <c r="P2" i="25"/>
  <c r="T2" i="25"/>
  <c r="K14" i="3" l="1"/>
  <c r="Y4" i="17" s="1"/>
  <c r="D6" i="10"/>
  <c r="E65" i="5"/>
  <c r="S56" i="20" s="1"/>
  <c r="E9" i="6"/>
  <c r="T9" i="27"/>
  <c r="C32" i="10"/>
  <c r="Q23" i="28" s="1"/>
  <c r="U2" i="29"/>
  <c r="G41" i="5"/>
  <c r="G28" i="6"/>
  <c r="U21" i="24" s="1"/>
  <c r="G103" i="6"/>
  <c r="U95" i="24" s="1"/>
  <c r="G113" i="6"/>
  <c r="U105" i="24" s="1"/>
  <c r="G133" i="6"/>
  <c r="U125" i="24" s="1"/>
  <c r="G146" i="6"/>
  <c r="U138" i="24" s="1"/>
  <c r="G150" i="6"/>
  <c r="U142" i="24" s="1"/>
  <c r="D44" i="4"/>
  <c r="D11" i="4" s="1"/>
  <c r="B65" i="5"/>
  <c r="P56" i="20" s="1"/>
  <c r="F9" i="6"/>
  <c r="T2" i="24" s="1"/>
  <c r="E84" i="6"/>
  <c r="S76" i="24" s="1"/>
  <c r="C84" i="6"/>
  <c r="Q76" i="24" s="1"/>
  <c r="C43" i="8"/>
  <c r="E9" i="8"/>
  <c r="S2" i="26" s="1"/>
  <c r="E9" i="9"/>
  <c r="S2" i="27" s="1"/>
  <c r="D9" i="9"/>
  <c r="E31" i="12"/>
  <c r="S23" i="30" s="1"/>
  <c r="D8" i="2"/>
  <c r="D20" i="2" s="1"/>
  <c r="R13" i="16" s="1"/>
  <c r="K8" i="3"/>
  <c r="Y3" i="17" s="1"/>
  <c r="B6" i="10"/>
  <c r="F6" i="10"/>
  <c r="E43" i="8"/>
  <c r="S35" i="26" s="1"/>
  <c r="E29" i="13"/>
  <c r="S22" i="31" s="1"/>
  <c r="G61" i="8"/>
  <c r="U53" i="26" s="1"/>
  <c r="D71" i="6"/>
  <c r="R64" i="24" s="1"/>
  <c r="D28" i="6"/>
  <c r="R21" i="24" s="1"/>
  <c r="G9" i="7"/>
  <c r="U2" i="25" s="1"/>
  <c r="D62" i="6"/>
  <c r="R55" i="24" s="1"/>
  <c r="X3" i="17"/>
  <c r="Q35" i="26"/>
  <c r="G42" i="5"/>
  <c r="U35" i="20" s="1"/>
  <c r="G70" i="5"/>
  <c r="U34" i="20"/>
  <c r="A2" i="13"/>
  <c r="R3" i="16"/>
  <c r="U3" i="17"/>
  <c r="C57" i="4"/>
  <c r="C59" i="4" s="1"/>
  <c r="C8" i="2"/>
  <c r="C20" i="2" s="1"/>
  <c r="Q13" i="16" s="1"/>
  <c r="C44" i="4"/>
  <c r="I20" i="3"/>
  <c r="W5" i="17" s="1"/>
  <c r="A2" i="12"/>
  <c r="C65" i="5"/>
  <c r="Q56" i="20" s="1"/>
  <c r="C41" i="5"/>
  <c r="D41" i="5"/>
  <c r="R34" i="20" s="1"/>
  <c r="U22" i="24"/>
  <c r="T3" i="24"/>
  <c r="U126" i="24"/>
  <c r="U109" i="24"/>
  <c r="S45" i="26"/>
  <c r="S12" i="26"/>
  <c r="C9" i="8"/>
  <c r="Q2" i="26" s="1"/>
  <c r="G24" i="9"/>
  <c r="D21" i="9"/>
  <c r="R13" i="27" s="1"/>
  <c r="D32" i="10"/>
  <c r="R23" i="28" s="1"/>
  <c r="T21" i="28"/>
  <c r="D30" i="11"/>
  <c r="R22" i="29" s="1"/>
  <c r="D75" i="6"/>
  <c r="R68" i="24" s="1"/>
  <c r="D38" i="6"/>
  <c r="R31" i="24" s="1"/>
  <c r="G37" i="8"/>
  <c r="U30" i="26" s="1"/>
  <c r="G19" i="8"/>
  <c r="U12" i="26" s="1"/>
  <c r="P64" i="24"/>
  <c r="G38" i="6"/>
  <c r="U31" i="24" s="1"/>
  <c r="S138" i="24"/>
  <c r="B9" i="8"/>
  <c r="U66" i="26"/>
  <c r="F43" i="8"/>
  <c r="T35" i="26" s="1"/>
  <c r="F9" i="8"/>
  <c r="U6" i="27"/>
  <c r="Q5" i="27"/>
  <c r="G32" i="10"/>
  <c r="U23" i="28" s="1"/>
  <c r="D58" i="6"/>
  <c r="R51" i="24" s="1"/>
  <c r="D18" i="6"/>
  <c r="G10" i="8"/>
  <c r="A2" i="14"/>
  <c r="A2" i="10"/>
  <c r="D5" i="12"/>
  <c r="D65" i="5"/>
  <c r="R56" i="20" s="1"/>
  <c r="F41" i="5"/>
  <c r="T34" i="20" s="1"/>
  <c r="U29" i="20"/>
  <c r="C9" i="6"/>
  <c r="C159" i="6" s="1"/>
  <c r="Q150" i="24" s="1"/>
  <c r="U139" i="24"/>
  <c r="D43" i="8"/>
  <c r="D9" i="8"/>
  <c r="R2" i="26" s="1"/>
  <c r="E30" i="11"/>
  <c r="S22" i="29" s="1"/>
  <c r="B9" i="6"/>
  <c r="P2" i="24" s="1"/>
  <c r="D48" i="6"/>
  <c r="R41" i="24" s="1"/>
  <c r="S14" i="16"/>
  <c r="E20" i="3"/>
  <c r="S5" i="17" s="1"/>
  <c r="R2" i="31"/>
  <c r="D31" i="12"/>
  <c r="R23" i="30" s="1"/>
  <c r="F31" i="12"/>
  <c r="T23" i="30" s="1"/>
  <c r="S2" i="30"/>
  <c r="U2" i="30"/>
  <c r="Q2" i="30"/>
  <c r="P2" i="29"/>
  <c r="R2" i="29"/>
  <c r="E32" i="10"/>
  <c r="S23" i="28" s="1"/>
  <c r="B32" i="10"/>
  <c r="P23" i="28" s="1"/>
  <c r="E33" i="9"/>
  <c r="S24" i="27" s="1"/>
  <c r="G9" i="9"/>
  <c r="U2" i="27" s="1"/>
  <c r="D33" i="9"/>
  <c r="R24" i="27" s="1"/>
  <c r="C33" i="9"/>
  <c r="Q24" i="27" s="1"/>
  <c r="F33" i="9"/>
  <c r="T24" i="27" s="1"/>
  <c r="R2" i="27"/>
  <c r="B33" i="9"/>
  <c r="P24" i="27" s="1"/>
  <c r="T63" i="26"/>
  <c r="G44" i="8"/>
  <c r="U36" i="26" s="1"/>
  <c r="T2" i="26"/>
  <c r="F77" i="8"/>
  <c r="T68" i="26" s="1"/>
  <c r="E77" i="8"/>
  <c r="S68" i="26" s="1"/>
  <c r="U3" i="26"/>
  <c r="U39" i="26"/>
  <c r="B43" i="8"/>
  <c r="P35" i="26" s="1"/>
  <c r="P2" i="26"/>
  <c r="D29" i="7"/>
  <c r="R4" i="25" s="1"/>
  <c r="C29" i="7"/>
  <c r="Q4" i="25" s="1"/>
  <c r="F29" i="7"/>
  <c r="T4" i="25" s="1"/>
  <c r="E29" i="7"/>
  <c r="S4" i="25" s="1"/>
  <c r="G29" i="7"/>
  <c r="U4" i="25" s="1"/>
  <c r="A2" i="7"/>
  <c r="A2" i="2"/>
  <c r="A2" i="5"/>
  <c r="A2" i="1"/>
  <c r="A2" i="9"/>
  <c r="A2" i="4"/>
  <c r="A2" i="6"/>
  <c r="A2" i="8"/>
  <c r="A2" i="3"/>
  <c r="E159" i="6"/>
  <c r="S150" i="24" s="1"/>
  <c r="F84" i="6"/>
  <c r="T76" i="24" s="1"/>
  <c r="T77" i="24"/>
  <c r="G58" i="6"/>
  <c r="U51" i="24" s="1"/>
  <c r="G48" i="6"/>
  <c r="U41" i="24" s="1"/>
  <c r="D84" i="6"/>
  <c r="R76" i="24" s="1"/>
  <c r="G93" i="6"/>
  <c r="U85" i="24" s="1"/>
  <c r="R85" i="24"/>
  <c r="G85" i="6"/>
  <c r="G18" i="6"/>
  <c r="U11" i="24" s="1"/>
  <c r="U45" i="24"/>
  <c r="G71" i="6"/>
  <c r="U64" i="24" s="1"/>
  <c r="G10" i="6"/>
  <c r="S2" i="24"/>
  <c r="B84" i="6"/>
  <c r="P76" i="24" s="1"/>
  <c r="Q2" i="24"/>
  <c r="P51" i="20"/>
  <c r="E41" i="5"/>
  <c r="B41" i="5"/>
  <c r="P34" i="20" s="1"/>
  <c r="F70" i="5"/>
  <c r="D74" i="4"/>
  <c r="R39" i="18" s="1"/>
  <c r="B44" i="4"/>
  <c r="B11" i="4" s="1"/>
  <c r="R25" i="18"/>
  <c r="R5" i="18"/>
  <c r="D8" i="4"/>
  <c r="D21" i="4" s="1"/>
  <c r="R12" i="18" s="1"/>
  <c r="D57" i="4"/>
  <c r="D59" i="4" s="1"/>
  <c r="B72" i="4"/>
  <c r="P38" i="18" s="1"/>
  <c r="B57" i="4"/>
  <c r="B59" i="4" s="1"/>
  <c r="C72" i="4"/>
  <c r="R2" i="18"/>
  <c r="K20" i="3"/>
  <c r="Y5" i="17" s="1"/>
  <c r="B29" i="7"/>
  <c r="P4" i="25" s="1"/>
  <c r="Q3" i="16"/>
  <c r="V3" i="16"/>
  <c r="P3" i="16"/>
  <c r="B20" i="2"/>
  <c r="P13" i="16" s="1"/>
  <c r="F20" i="2"/>
  <c r="T13" i="16" s="1"/>
  <c r="G8" i="2"/>
  <c r="E8" i="2"/>
  <c r="P4" i="16"/>
  <c r="F79" i="1"/>
  <c r="Q119" i="15" s="1"/>
  <c r="E79" i="1"/>
  <c r="P119" i="15" s="1"/>
  <c r="E47" i="1"/>
  <c r="E59" i="1" s="1"/>
  <c r="P57" i="15"/>
  <c r="F47" i="1"/>
  <c r="B47" i="1"/>
  <c r="B62" i="1" s="1"/>
  <c r="P54" i="15" s="1"/>
  <c r="C47" i="1"/>
  <c r="C62" i="1" s="1"/>
  <c r="Q54" i="15" s="1"/>
  <c r="H20" i="3"/>
  <c r="V5" i="17" s="1"/>
  <c r="W3" i="17"/>
  <c r="S3" i="25"/>
  <c r="R2" i="25"/>
  <c r="T3" i="25"/>
  <c r="P25" i="18" l="1"/>
  <c r="G9" i="8"/>
  <c r="U2" i="26" s="1"/>
  <c r="D9" i="6"/>
  <c r="R2" i="24" s="1"/>
  <c r="R11" i="24"/>
  <c r="U16" i="27"/>
  <c r="G21" i="9"/>
  <c r="Q34" i="20"/>
  <c r="C70" i="5"/>
  <c r="C11" i="4"/>
  <c r="Q25" i="18"/>
  <c r="P95" i="15"/>
  <c r="D70" i="5"/>
  <c r="G43" i="8"/>
  <c r="R35" i="26"/>
  <c r="D77" i="8"/>
  <c r="R68" i="26" s="1"/>
  <c r="C77" i="8"/>
  <c r="Q68" i="26" s="1"/>
  <c r="G77" i="8"/>
  <c r="U68" i="26" s="1"/>
  <c r="U35" i="26"/>
  <c r="B77" i="8"/>
  <c r="P68" i="26" s="1"/>
  <c r="F159" i="6"/>
  <c r="T150" i="24" s="1"/>
  <c r="G9" i="6"/>
  <c r="U2" i="24" s="1"/>
  <c r="D159" i="6"/>
  <c r="R150" i="24" s="1"/>
  <c r="U77" i="24"/>
  <c r="G84" i="6"/>
  <c r="U76" i="24" s="1"/>
  <c r="U3" i="24"/>
  <c r="B159" i="6"/>
  <c r="P150" i="24" s="1"/>
  <c r="S34" i="20"/>
  <c r="E70" i="5"/>
  <c r="B70" i="5"/>
  <c r="B74" i="4"/>
  <c r="P39" i="18" s="1"/>
  <c r="B8" i="4"/>
  <c r="P5" i="18"/>
  <c r="D23" i="4"/>
  <c r="R13" i="18" s="1"/>
  <c r="Q38" i="18"/>
  <c r="C74" i="4"/>
  <c r="Q39" i="18" s="1"/>
  <c r="D25" i="4"/>
  <c r="G20" i="2"/>
  <c r="U13" i="16" s="1"/>
  <c r="U3" i="16"/>
  <c r="S3" i="16"/>
  <c r="E20" i="2"/>
  <c r="S13" i="16" s="1"/>
  <c r="Q95" i="15"/>
  <c r="F59" i="1"/>
  <c r="E81" i="1"/>
  <c r="P120" i="15" s="1"/>
  <c r="P104" i="15"/>
  <c r="P42" i="15"/>
  <c r="Q42" i="15"/>
  <c r="U13" i="27" l="1"/>
  <c r="G33" i="9"/>
  <c r="U24" i="27" s="1"/>
  <c r="C8" i="4"/>
  <c r="Q5" i="18"/>
  <c r="G159" i="6"/>
  <c r="U150" i="24" s="1"/>
  <c r="P2" i="18"/>
  <c r="B21" i="4"/>
  <c r="D33" i="4"/>
  <c r="R18" i="18" s="1"/>
  <c r="R14" i="18"/>
  <c r="Q104" i="15"/>
  <c r="F81" i="1"/>
  <c r="Q120" i="15" s="1"/>
  <c r="Q2" i="18" l="1"/>
  <c r="C21" i="4"/>
  <c r="B23" i="4"/>
  <c r="P12" i="18"/>
  <c r="C23" i="4" l="1"/>
  <c r="Q12" i="18"/>
  <c r="B25" i="4"/>
  <c r="P13" i="18"/>
  <c r="C25" i="4" l="1"/>
  <c r="Q13" i="18"/>
  <c r="P14" i="18"/>
  <c r="B33" i="4"/>
  <c r="P18" i="18" s="1"/>
  <c r="C33" i="4" l="1"/>
  <c r="Q18" i="18" s="1"/>
  <c r="Q14" i="18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<sst xmlns="http://schemas.openxmlformats.org/spreadsheetml/2006/main" count="4243" uniqueCount="3306">
  <si>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</si>
  <si>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</si>
  <si>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</si>
  <si>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</si>
  <si>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</si>
  <si>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</si>
  <si>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</si>
  <si>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</si>
  <si>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</si>
  <si>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</si>
  <si>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</si>
  <si>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</si>
  <si>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</si>
  <si>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</si>
  <si>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</si>
  <si>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</si>
  <si>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</si>
  <si>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</si>
  <si>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</si>
  <si>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</si>
  <si>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</si>
  <si>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</si>
  <si>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</si>
  <si>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</si>
  <si>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</si>
  <si>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</si>
  <si>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</si>
  <si>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</si>
  <si>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</si>
  <si>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</si>
  <si>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</si>
  <si>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</si>
  <si>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</si>
  <si>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</si>
  <si>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</si>
  <si>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</si>
  <si>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</si>
  <si>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</si>
  <si>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</si>
  <si>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</si>
  <si>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</si>
  <si>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</si>
  <si>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</si>
  <si>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</si>
  <si>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</si>
  <si>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</si>
  <si>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</si>
  <si>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</si>
  <si>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</si>
  <si>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</si>
  <si>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</si>
  <si>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</si>
  <si>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</si>
  <si>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</si>
  <si>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</si>
  <si>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</si>
  <si>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</si>
  <si>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</si>
  <si>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</si>
  <si>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</si>
  <si>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</si>
  <si>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</si>
  <si>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</si>
  <si>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</si>
  <si>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</si>
  <si>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</si>
  <si>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</si>
  <si>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</si>
  <si>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</si>
  <si>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</si>
  <si>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</si>
  <si>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</si>
  <si>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</si>
  <si>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</si>
  <si>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</si>
  <si>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</si>
  <si>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</si>
  <si>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</si>
  <si>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</si>
  <si>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</si>
  <si>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</si>
  <si>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</si>
  <si>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</si>
  <si>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</si>
  <si>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</si>
  <si>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</si>
  <si>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</si>
  <si>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</si>
  <si>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</si>
  <si>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</si>
  <si>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</si>
  <si>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</si>
  <si>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</si>
  <si>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</si>
  <si>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</si>
  <si>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</si>
  <si>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</si>
  <si>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</si>
  <si>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</si>
  <si>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</si>
  <si>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</si>
  <si>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</si>
  <si>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</si>
  <si>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</si>
  <si>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</si>
  <si>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</si>
  <si>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</si>
  <si>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</si>
  <si>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</si>
  <si>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</si>
  <si>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</si>
  <si>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</si>
  <si>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</si>
  <si>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</si>
  <si>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</si>
  <si>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</si>
  <si>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</si>
  <si>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</si>
  <si>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</si>
  <si>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</si>
  <si>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</si>
  <si>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</si>
  <si>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</si>
  <si>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</si>
  <si>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</si>
  <si>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</si>
  <si>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</si>
  <si>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</si>
  <si>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</si>
  <si>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</si>
  <si>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</si>
  <si>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</si>
  <si>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</si>
  <si>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</si>
  <si>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</si>
  <si>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</si>
  <si>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</si>
  <si>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</si>
  <si>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</si>
  <si>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</si>
  <si>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</si>
  <si>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</si>
  <si>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</si>
  <si>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</si>
  <si>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</si>
  <si>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</si>
  <si>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</si>
  <si>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</si>
  <si>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</si>
  <si>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</si>
  <si>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</si>
  <si>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</si>
  <si>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</si>
  <si>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</si>
  <si>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</si>
  <si>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</si>
  <si>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</si>
  <si>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</si>
  <si>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</si>
  <si>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</si>
  <si>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</si>
  <si>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</si>
  <si>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</si>
  <si>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</si>
  <si>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</si>
  <si>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</si>
  <si>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</si>
  <si>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</si>
  <si>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</si>
  <si>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</si>
  <si>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</si>
  <si>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</si>
  <si>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</si>
  <si>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</si>
  <si>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</si>
  <si>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</si>
  <si>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</si>
  <si>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</si>
  <si>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</si>
  <si>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</si>
  <si>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</si>
  <si>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</si>
  <si>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</si>
  <si>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</si>
  <si>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</si>
  <si>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</si>
  <si>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</si>
  <si>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</si>
  <si>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</si>
  <si>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</si>
  <si>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</si>
  <si>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</si>
  <si>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</si>
  <si>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</si>
  <si>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</si>
  <si>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</si>
  <si>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</si>
  <si>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</si>
  <si>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</si>
  <si>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</si>
  <si>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</si>
  <si>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</si>
  <si>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</si>
  <si>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</si>
  <si>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</si>
  <si>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</si>
  <si>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</si>
  <si>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</si>
  <si>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</si>
  <si>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</si>
  <si>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</si>
  <si>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</si>
  <si>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</si>
  <si>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</si>
  <si>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</si>
  <si>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</si>
  <si>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</si>
  <si>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</si>
  <si>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</si>
  <si>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</si>
  <si>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</si>
  <si>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</si>
  <si>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</si>
  <si>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</si>
  <si>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</si>
  <si>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</si>
  <si>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</si>
  <si>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</si>
  <si>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</si>
  <si>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</si>
  <si>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</si>
  <si>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</si>
  <si>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</si>
  <si>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</si>
  <si>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</si>
  <si>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</si>
  <si>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</si>
  <si>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</si>
  <si>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</si>
  <si>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</si>
  <si>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</si>
  <si>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</si>
  <si>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</si>
  <si>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</si>
  <si>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</si>
  <si>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</si>
  <si>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</si>
  <si>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</si>
  <si>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</si>
  <si>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</si>
  <si>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</si>
  <si>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</si>
  <si>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</si>
  <si>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</si>
  <si>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</si>
  <si>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</si>
  <si>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</si>
  <si>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</si>
  <si>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</si>
  <si>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</si>
  <si>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</si>
  <si>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</si>
  <si>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</si>
  <si>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</si>
  <si>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</si>
  <si>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</si>
  <si>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</si>
  <si>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</si>
  <si>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</si>
  <si>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</si>
  <si>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</si>
  <si>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</si>
  <si>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</si>
  <si>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</si>
  <si>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</si>
  <si>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</si>
  <si>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</si>
  <si>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</si>
  <si>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</si>
  <si>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</si>
  <si>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</si>
  <si>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</si>
  <si>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</si>
  <si>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</si>
  <si>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</si>
  <si>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</si>
  <si>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</si>
  <si>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</si>
  <si>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</si>
  <si>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</si>
  <si>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</si>
  <si>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</si>
  <si>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</si>
  <si>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</si>
  <si>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</si>
  <si>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</si>
  <si>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</si>
  <si>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</si>
  <si>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</si>
  <si>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</si>
  <si>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</si>
  <si>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</si>
  <si>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</si>
  <si>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</si>
  <si>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</si>
  <si>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</si>
  <si>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</si>
  <si>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</si>
  <si>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</si>
  <si>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</si>
  <si>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</si>
  <si>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</si>
  <si>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</si>
  <si>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</si>
  <si>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</si>
  <si>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</si>
  <si>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</si>
  <si>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</si>
  <si>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</si>
  <si>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</si>
  <si>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</si>
  <si>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</si>
  <si>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</si>
  <si>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</si>
  <si>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</si>
  <si>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</si>
  <si>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</si>
  <si>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</si>
  <si>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</si>
  <si>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</si>
  <si>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</si>
  <si>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</si>
  <si>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</si>
  <si>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</si>
  <si>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</si>
  <si>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</si>
  <si>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</si>
  <si>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</si>
  <si>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</si>
  <si>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</si>
  <si>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</si>
  <si>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</si>
  <si>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</si>
  <si>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</si>
  <si>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</si>
  <si>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</si>
  <si>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</si>
  <si>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</si>
  <si>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</si>
  <si>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</si>
  <si>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</si>
  <si>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</si>
  <si>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</si>
  <si>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</si>
  <si>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</si>
  <si>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</si>
  <si>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</si>
  <si>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</si>
  <si>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</si>
  <si>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</si>
  <si>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</si>
  <si>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</si>
  <si>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</si>
  <si>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</si>
  <si>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</si>
  <si>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</si>
  <si>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</si>
  <si>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</si>
  <si>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</si>
  <si>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</si>
  <si>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</si>
  <si>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</si>
  <si>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</si>
  <si>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</si>
  <si>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</si>
  <si>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</si>
  <si>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</si>
  <si>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</si>
  <si>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</si>
  <si>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</si>
  <si>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</si>
  <si>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</si>
  <si>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</si>
  <si>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</si>
  <si>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</si>
  <si>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</si>
  <si>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</si>
  <si>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</si>
  <si>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</si>
  <si>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</si>
  <si>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</si>
  <si>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</si>
  <si>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</si>
  <si>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</si>
  <si>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</si>
  <si>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</si>
  <si>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</si>
  <si>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</si>
  <si>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</si>
  <si>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</si>
  <si>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</si>
  <si>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</si>
  <si>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</si>
  <si>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</si>
  <si>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</si>
  <si>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</si>
  <si>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</si>
  <si>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</si>
  <si>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</si>
  <si>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</si>
  <si>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</si>
  <si>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</si>
  <si>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</si>
  <si>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</si>
  <si>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</si>
  <si>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</si>
  <si>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</si>
  <si>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</si>
  <si>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</si>
  <si>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</si>
  <si>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</si>
  <si>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</si>
  <si>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</si>
  <si>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</si>
  <si>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</si>
  <si>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</si>
  <si>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</si>
  <si>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</si>
  <si>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</si>
  <si>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</si>
  <si>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</si>
  <si>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</si>
  <si>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</si>
  <si>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</si>
  <si>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</si>
  <si>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</si>
  <si>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</si>
  <si>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</si>
  <si>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</si>
  <si>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</si>
  <si>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</si>
  <si>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</si>
  <si>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</si>
  <si>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</si>
  <si>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</si>
  <si>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</si>
  <si>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</si>
  <si>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</si>
  <si>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</si>
  <si>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</si>
  <si>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</si>
  <si>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</si>
  <si>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</si>
  <si>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</si>
  <si>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</si>
  <si>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</si>
  <si>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</si>
  <si>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</si>
  <si>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</si>
  <si>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</si>
  <si>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</si>
  <si>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</si>
  <si>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</si>
  <si>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</si>
  <si>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</si>
  <si>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</si>
  <si>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</si>
  <si>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</si>
  <si>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</si>
  <si>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</si>
  <si>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</si>
  <si>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</si>
  <si>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</si>
  <si>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</si>
  <si>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</si>
  <si>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</si>
  <si>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</si>
  <si>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</si>
  <si>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</si>
  <si>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</si>
  <si>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</si>
  <si>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</si>
  <si>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</si>
  <si>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</si>
  <si>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</si>
  <si>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</si>
  <si>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</si>
  <si>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</si>
  <si>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</si>
  <si>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</si>
  <si>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</si>
  <si>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</si>
  <si>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</si>
  <si>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</si>
  <si>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</si>
  <si>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</si>
  <si>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</si>
  <si>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</si>
  <si>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</si>
  <si>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</si>
  <si>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</si>
  <si>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</si>
  <si>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</si>
  <si>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</si>
  <si>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</si>
  <si>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</si>
  <si>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</si>
  <si>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</si>
  <si>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</si>
  <si>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</si>
  <si>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</si>
  <si>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</si>
  <si>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</si>
  <si>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</si>
  <si>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</si>
  <si>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</si>
  <si>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</si>
  <si>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</si>
  <si>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</si>
  <si>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</si>
  <si>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</si>
  <si>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</si>
  <si>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</si>
  <si>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</si>
  <si>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</si>
  <si>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</si>
  <si>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</si>
  <si>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</si>
  <si>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</si>
  <si>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</si>
  <si>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</si>
  <si>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</si>
  <si>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</si>
  <si>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</si>
  <si>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</si>
  <si>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</si>
  <si>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</si>
  <si>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</si>
  <si>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</si>
  <si>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</si>
  <si>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</si>
  <si>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</si>
  <si>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</si>
  <si>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</si>
  <si>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</si>
  <si>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</si>
  <si>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</si>
  <si>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</si>
  <si>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</si>
  <si>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</si>
  <si>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</si>
  <si>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</si>
  <si>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</si>
  <si>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</si>
  <si>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</si>
  <si>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</si>
  <si>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</si>
  <si>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</si>
  <si>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</si>
  <si>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</si>
  <si>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</si>
  <si>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</si>
  <si>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</si>
  <si>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</si>
  <si>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</si>
  <si>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</si>
  <si>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</si>
  <si>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</si>
  <si>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</si>
  <si>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</si>
  <si>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</si>
  <si>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</si>
  <si>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</si>
  <si>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</si>
  <si>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</si>
  <si>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</si>
  <si>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</si>
  <si>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</si>
  <si>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</si>
  <si>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</si>
  <si>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</si>
  <si>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</si>
  <si>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</si>
  <si>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</si>
  <si>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</si>
  <si>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</si>
  <si>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</si>
  <si>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</si>
  <si>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</si>
  <si>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</si>
  <si>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</si>
  <si>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</si>
  <si>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</si>
  <si>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</si>
  <si>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</si>
  <si>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</si>
  <si>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</si>
  <si>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</si>
  <si>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</si>
  <si>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</si>
  <si>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</si>
  <si>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</si>
  <si>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</si>
  <si>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</si>
  <si>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</si>
  <si>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</si>
  <si>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</si>
  <si>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</si>
  <si>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</si>
  <si>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</si>
  <si>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</si>
  <si>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</si>
  <si>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</si>
  <si>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</si>
  <si>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</si>
  <si>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</si>
  <si>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</si>
  <si>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</si>
  <si>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</si>
  <si>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</si>
  <si>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</si>
  <si>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</si>
  <si>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</si>
  <si>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</si>
  <si>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</si>
  <si>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</si>
  <si>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</si>
  <si>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</si>
  <si>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</si>
  <si>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</si>
  <si>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</si>
  <si>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</si>
  <si>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</si>
  <si>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</si>
  <si>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</si>
  <si>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</si>
  <si>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</si>
  <si>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</si>
  <si>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</si>
  <si>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</si>
  <si>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</si>
  <si>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</si>
  <si>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</si>
  <si>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</si>
  <si>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</si>
  <si>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</si>
  <si>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</si>
  <si>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</si>
  <si>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</si>
  <si>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</si>
  <si>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</si>
  <si>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</si>
  <si>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</si>
  <si>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</si>
  <si>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</si>
  <si>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</si>
  <si>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</si>
  <si>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</si>
  <si>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</si>
  <si>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</si>
  <si>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</si>
  <si>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</si>
  <si>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</si>
  <si>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</si>
  <si>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</si>
  <si>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</si>
  <si>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</si>
  <si>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</si>
  <si>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</si>
  <si>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</si>
  <si>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</si>
  <si>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</si>
  <si>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</si>
  <si>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</si>
  <si>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</si>
  <si>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</si>
  <si>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</si>
  <si>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</si>
  <si>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</si>
  <si>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</si>
  <si>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</si>
  <si>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</si>
  <si>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</si>
  <si>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</si>
  <si>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</si>
  <si>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</si>
  <si>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</si>
  <si>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</si>
  <si>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</si>
  <si>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</si>
  <si>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</si>
  <si>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</si>
  <si>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</si>
  <si>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</si>
  <si>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</si>
  <si>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</si>
  <si>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</si>
  <si>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</si>
  <si>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</si>
  <si>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</si>
  <si>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</si>
  <si>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</si>
  <si>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</si>
  <si>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</si>
  <si>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</si>
  <si>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</si>
  <si>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</si>
  <si>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</si>
  <si>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</si>
  <si>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</si>
  <si>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</si>
  <si>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</si>
  <si>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</si>
  <si>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</si>
  <si>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</si>
  <si>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</si>
  <si>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</si>
  <si>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</si>
  <si>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</si>
  <si>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</si>
  <si>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</si>
  <si>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</si>
  <si>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</si>
  <si>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</si>
  <si>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</si>
  <si>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</si>
  <si>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</si>
  <si>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</si>
  <si>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</si>
  <si>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</si>
  <si>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</si>
  <si>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</si>
  <si>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</si>
  <si>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</si>
  <si>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</si>
  <si>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</si>
  <si>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</si>
  <si>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</si>
  <si>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</si>
  <si>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</si>
  <si>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</si>
  <si>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</si>
  <si>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</si>
  <si>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</si>
  <si>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</si>
  <si>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</si>
  <si>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</si>
  <si>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</si>
  <si>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</si>
  <si>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</si>
  <si>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</si>
  <si>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</si>
  <si>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</si>
  <si>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</si>
  <si>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</si>
  <si>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</si>
  <si>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</si>
  <si>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</si>
  <si>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</si>
  <si>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</si>
  <si>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</si>
  <si>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</si>
  <si>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</si>
  <si>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</si>
  <si>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</si>
  <si>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</si>
  <si>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</si>
  <si>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</si>
  <si>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</si>
  <si>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</si>
  <si>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</si>
  <si>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</si>
  <si>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</si>
  <si>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</si>
  <si>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</si>
  <si>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</si>
  <si>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</si>
  <si>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</si>
  <si>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</si>
  <si>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</si>
  <si>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</si>
  <si>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</si>
  <si>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</si>
  <si>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</si>
  <si>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</si>
  <si>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</si>
  <si>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</si>
  <si>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</si>
  <si>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</si>
  <si>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</si>
  <si>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</si>
  <si>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</si>
  <si>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</si>
  <si>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</si>
  <si>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</si>
  <si>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</si>
  <si>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</si>
  <si>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</si>
  <si>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</si>
  <si>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</si>
  <si>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</si>
  <si>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</si>
  <si>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</si>
  <si>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</si>
  <si>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</si>
  <si>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</si>
  <si>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</si>
  <si>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</si>
  <si>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</si>
  <si>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</si>
  <si>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</si>
  <si>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</si>
  <si>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</si>
  <si>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</si>
  <si>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</si>
  <si>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</si>
  <si>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</si>
  <si>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</si>
  <si>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</si>
  <si>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</si>
  <si>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</si>
  <si>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</si>
  <si>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</si>
  <si>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</si>
  <si>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</si>
  <si>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</si>
  <si>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</si>
  <si>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</si>
  <si>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</si>
  <si>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</si>
  <si>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</si>
  <si>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</si>
  <si>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</si>
  <si>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</si>
  <si>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</si>
  <si>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</si>
  <si>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</si>
  <si>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</si>
  <si>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</si>
  <si>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</si>
  <si>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</si>
  <si>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</si>
  <si>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</si>
  <si>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</si>
  <si>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</si>
  <si>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</si>
  <si>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</si>
  <si>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</si>
  <si>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</si>
  <si>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</si>
  <si>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</si>
  <si>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</si>
  <si>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</si>
  <si>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</si>
  <si>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</si>
  <si>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</si>
  <si>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</si>
  <si>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</si>
  <si>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</si>
  <si>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</si>
  <si>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</si>
  <si>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</si>
  <si>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</si>
  <si>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</si>
  <si>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</si>
  <si>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</si>
  <si>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</si>
  <si>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</si>
  <si>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</si>
  <si>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</si>
  <si>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</si>
  <si>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</si>
  <si>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</si>
  <si>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</si>
  <si>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</si>
  <si>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</si>
  <si>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</si>
  <si>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</si>
  <si>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</si>
  <si>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</si>
  <si>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</si>
  <si>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</si>
  <si>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</si>
  <si>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</si>
  <si>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</si>
  <si>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</si>
  <si>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</si>
  <si>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</si>
  <si>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</si>
  <si>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</si>
  <si>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</si>
  <si>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</si>
  <si>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</si>
  <si>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</si>
  <si>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</si>
  <si>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</si>
  <si>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</si>
  <si>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</si>
  <si>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</si>
  <si>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</si>
  <si>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</si>
  <si>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</si>
  <si>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</si>
  <si>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</si>
  <si>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</si>
  <si>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</si>
  <si>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</si>
  <si>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</si>
  <si>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</si>
  <si>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</si>
  <si>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</si>
  <si>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</si>
  <si>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</si>
  <si>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</si>
  <si>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</si>
  <si>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</si>
  <si>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</si>
  <si>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</si>
  <si>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</si>
  <si>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</si>
  <si>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</si>
  <si>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</si>
  <si>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</si>
  <si>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</si>
  <si>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</si>
  <si>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</si>
  <si>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</si>
  <si>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</si>
  <si>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</si>
  <si>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</si>
  <si>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</si>
  <si>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</si>
  <si>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</si>
  <si>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</si>
  <si>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</si>
  <si>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</si>
  <si>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</si>
  <si>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</si>
  <si>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</si>
  <si>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</si>
  <si>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</si>
  <si>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</si>
  <si>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</si>
  <si>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</si>
  <si>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</si>
  <si>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</si>
  <si>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</si>
  <si>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</si>
  <si>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</si>
  <si>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</si>
  <si>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</si>
  <si>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</si>
  <si>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</si>
  <si>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</si>
  <si>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</si>
  <si>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</si>
  <si>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</si>
  <si>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</si>
  <si>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</si>
  <si>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</si>
  <si>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</si>
  <si>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</si>
  <si>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</si>
  <si>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</si>
  <si>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</si>
  <si>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</si>
  <si>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</si>
  <si>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</si>
  <si>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</si>
  <si>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</si>
  <si>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</si>
  <si>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</si>
  <si>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</si>
  <si>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</si>
  <si>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</si>
  <si>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</si>
  <si>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</si>
  <si>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</si>
  <si>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</si>
  <si>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</si>
  <si>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</si>
  <si>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</si>
  <si>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</si>
  <si>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</si>
  <si>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</si>
  <si>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</si>
  <si>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</si>
  <si>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</si>
  <si>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</si>
  <si>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</si>
  <si>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</si>
  <si>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</si>
  <si>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</si>
  <si>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</si>
  <si>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</si>
  <si>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</si>
  <si>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</si>
  <si>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</si>
  <si>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</si>
  <si>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</si>
  <si>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</si>
  <si>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</si>
  <si>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</si>
  <si>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</si>
  <si>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</si>
  <si>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</si>
  <si>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</si>
  <si>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</si>
  <si>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</si>
  <si>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</si>
  <si>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</si>
  <si>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</si>
  <si>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</si>
  <si>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</si>
  <si>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</si>
  <si>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</si>
  <si>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</si>
  <si>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</si>
  <si>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</si>
  <si>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</si>
  <si>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</si>
  <si>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</si>
  <si>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</si>
  <si>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</si>
  <si>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</si>
  <si>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</si>
  <si>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</si>
  <si>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</si>
  <si>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</si>
  <si>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</si>
  <si>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</si>
  <si>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</si>
  <si>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</si>
  <si>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</si>
  <si>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</si>
  <si>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</si>
  <si>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</si>
  <si>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</si>
  <si>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</si>
  <si>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</si>
  <si>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</si>
  <si>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</si>
  <si>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</si>
  <si>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</si>
  <si>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</si>
  <si>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</si>
  <si>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</si>
  <si>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</si>
  <si>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</si>
  <si>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</si>
  <si>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</si>
  <si>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</si>
  <si>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</si>
  <si>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</si>
  <si>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</si>
  <si>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</si>
  <si>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</si>
  <si>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</si>
  <si>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</si>
  <si>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</si>
  <si>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</si>
  <si>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</si>
  <si>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</si>
  <si>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</si>
  <si>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</si>
  <si>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</si>
  <si>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</si>
  <si>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</si>
  <si>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</si>
  <si>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</si>
  <si>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</si>
  <si>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</si>
  <si>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</si>
  <si>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</si>
  <si>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</si>
  <si>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</si>
  <si>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</si>
  <si>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</si>
  <si>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</si>
  <si>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</si>
  <si>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</si>
  <si>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</si>
  <si>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</si>
  <si>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</si>
  <si>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</si>
  <si>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</si>
  <si>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</si>
  <si>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</si>
  <si>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</si>
  <si>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</si>
  <si>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</si>
  <si>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</si>
  <si>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</si>
  <si>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</si>
  <si>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</si>
  <si>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</si>
  <si>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</si>
  <si>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</si>
  <si>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</si>
  <si>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</si>
  <si>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</si>
  <si>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</si>
  <si>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</si>
  <si>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</si>
  <si>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</si>
  <si>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</si>
  <si>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</si>
  <si>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</si>
  <si>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</si>
  <si>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</si>
  <si>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</si>
  <si>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</si>
  <si>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</si>
  <si>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</si>
  <si>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</si>
  <si>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</si>
  <si>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</si>
  <si>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</si>
  <si>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</si>
  <si>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</si>
  <si>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</si>
  <si>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</si>
  <si>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</si>
  <si>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</si>
  <si>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</si>
  <si>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</si>
  <si>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</si>
  <si>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</si>
  <si>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</si>
  <si>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</si>
  <si>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</si>
  <si>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</si>
  <si>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</si>
  <si>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</si>
  <si>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</si>
  <si>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</si>
  <si>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</si>
  <si>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</si>
  <si>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</si>
  <si>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</si>
  <si>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</si>
  <si>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</si>
  <si>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</si>
  <si>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</si>
  <si>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</si>
  <si>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</si>
  <si>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</si>
  <si>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</si>
  <si>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</si>
  <si>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</si>
  <si>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</si>
  <si>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</si>
  <si>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</si>
  <si>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</si>
  <si>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</si>
  <si>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</si>
  <si>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</si>
  <si>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</si>
  <si>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</si>
  <si>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</si>
  <si>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</si>
  <si>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</si>
  <si>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</si>
  <si>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</si>
  <si>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</si>
  <si>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</si>
  <si>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</si>
  <si>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</si>
  <si>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</si>
  <si>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</si>
  <si>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</si>
  <si>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</si>
  <si>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</si>
  <si>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</si>
  <si>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</si>
  <si>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</si>
  <si>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</si>
  <si>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</si>
  <si>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</si>
  <si>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</si>
  <si>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</si>
  <si>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</si>
  <si>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</si>
  <si>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</si>
  <si>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</si>
  <si>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</si>
  <si>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</si>
  <si>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</si>
  <si>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</si>
  <si>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</si>
  <si>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</si>
  <si>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</si>
  <si>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</si>
  <si>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</si>
  <si>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</si>
  <si>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</si>
  <si>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</si>
  <si>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</si>
  <si>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</si>
  <si>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</si>
  <si>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</si>
  <si>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</si>
  <si>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</si>
  <si>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</si>
  <si>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</si>
  <si>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</si>
  <si>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</si>
  <si>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</si>
  <si>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</si>
  <si>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</si>
  <si>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</si>
  <si>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</si>
  <si>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</si>
  <si>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</si>
  <si>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</si>
  <si>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</si>
  <si>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</si>
  <si>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</si>
  <si>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</si>
  <si>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</si>
  <si>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</si>
  <si>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</si>
  <si>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</si>
  <si>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</si>
  <si>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</si>
  <si>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</si>
  <si>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</si>
  <si>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</si>
  <si>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</si>
  <si>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</si>
  <si>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</si>
  <si>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</si>
  <si>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</si>
  <si>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</si>
  <si>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</si>
  <si>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</si>
  <si>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</si>
  <si>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</si>
  <si>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</si>
  <si>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</si>
  <si>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</si>
  <si>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</si>
  <si>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</si>
  <si>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</si>
  <si>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</si>
  <si>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</si>
  <si>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</si>
  <si>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</si>
  <si>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</si>
  <si>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</si>
  <si>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</si>
  <si>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</si>
  <si>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</si>
  <si>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</si>
  <si>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</si>
  <si>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</si>
  <si>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</si>
  <si>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</si>
  <si>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</si>
  <si>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</si>
  <si>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</si>
  <si>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</si>
  <si>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</si>
  <si>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</si>
  <si>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</si>
  <si>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</si>
  <si>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</si>
  <si>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</si>
  <si>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</si>
  <si>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</si>
  <si>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</si>
  <si>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</si>
  <si>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</si>
  <si>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</si>
  <si>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</si>
  <si>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</si>
  <si>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</si>
  <si>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</si>
  <si>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</si>
  <si>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</si>
  <si>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</si>
  <si>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</si>
  <si>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</si>
  <si>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</si>
  <si>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</si>
  <si>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</si>
  <si>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</si>
  <si>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</si>
  <si>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</si>
  <si>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</si>
  <si>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</si>
  <si>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</si>
  <si>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</si>
  <si>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</si>
  <si>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</si>
  <si>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</si>
  <si>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</si>
  <si>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</si>
  <si>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</si>
  <si>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</si>
  <si>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</si>
  <si>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</si>
  <si>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</si>
  <si>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</si>
  <si>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</si>
  <si>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</si>
  <si>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</si>
  <si>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</si>
  <si>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</si>
  <si>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</si>
  <si>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</si>
  <si>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</si>
  <si>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</si>
  <si>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</si>
  <si>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</si>
  <si>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</si>
  <si>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</si>
  <si>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</si>
  <si>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</si>
  <si>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</si>
  <si>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</si>
  <si>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</si>
  <si>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</si>
  <si>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</si>
  <si>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</si>
  <si>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</si>
  <si>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</si>
  <si>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</si>
  <si>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</si>
  <si>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</si>
  <si>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</si>
  <si>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</si>
  <si>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</si>
  <si>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</si>
  <si>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</si>
  <si>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</si>
  <si>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</si>
  <si>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</si>
  <si>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</si>
  <si>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</si>
  <si>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</si>
  <si>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</si>
  <si>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</si>
  <si>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</si>
  <si>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</si>
  <si>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</si>
  <si>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</si>
  <si>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</si>
  <si>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</si>
  <si>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</si>
  <si>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</si>
  <si>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</si>
  <si>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</si>
  <si>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</si>
  <si>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</si>
  <si>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</si>
  <si>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</si>
  <si>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</si>
  <si>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</si>
  <si>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</si>
  <si>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</si>
  <si>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</si>
  <si>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</si>
  <si>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</si>
  <si>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</si>
  <si>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</si>
  <si>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</si>
  <si>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</si>
  <si>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</si>
  <si>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</si>
  <si>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</si>
  <si>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</si>
  <si>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</si>
  <si>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</si>
  <si>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</si>
  <si>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</si>
  <si>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</si>
  <si>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</si>
  <si>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</si>
  <si>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</si>
  <si>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</si>
  <si>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</si>
  <si>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</si>
  <si>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</si>
  <si>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</si>
  <si>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</si>
  <si>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</si>
  <si>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</si>
  <si>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</si>
  <si>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</si>
  <si>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</si>
  <si>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</si>
  <si>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</si>
  <si>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</si>
  <si>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</si>
  <si>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</si>
  <si>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</si>
  <si>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</si>
  <si>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</si>
  <si>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</si>
  <si>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</si>
  <si>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</si>
  <si>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</si>
  <si>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</si>
  <si>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</si>
  <si>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</si>
  <si>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</si>
  <si>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</si>
  <si>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</si>
  <si>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</si>
  <si>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</si>
  <si>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</si>
  <si>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</si>
  <si>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</si>
  <si>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</si>
  <si>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</si>
  <si>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</si>
  <si>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</si>
  <si>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</si>
  <si>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</si>
  <si>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</si>
  <si>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</si>
  <si>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</si>
  <si>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</si>
  <si>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</si>
  <si>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</si>
  <si>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</si>
  <si>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</si>
  <si>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</si>
  <si>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</si>
  <si>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</si>
  <si>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</si>
  <si>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</si>
  <si>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</si>
  <si>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</si>
  <si>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</si>
  <si>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</si>
  <si>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</si>
  <si>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</si>
  <si>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</si>
  <si>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</si>
  <si>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</si>
  <si>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</si>
  <si>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</si>
  <si>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</si>
  <si>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</si>
  <si>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</si>
  <si>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</si>
  <si>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</si>
  <si>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</si>
  <si>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</si>
  <si>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</si>
  <si>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</si>
  <si>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</si>
  <si>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</si>
  <si>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</si>
  <si>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</si>
  <si>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</si>
  <si>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</si>
  <si>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</si>
  <si>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</si>
  <si>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</si>
  <si>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</si>
  <si>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</si>
  <si>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</si>
  <si>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</si>
  <si>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</si>
  <si>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</si>
  <si>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</si>
  <si>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</si>
  <si>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</si>
  <si>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</si>
  <si>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</si>
  <si>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</si>
  <si>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</si>
  <si>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</si>
  <si>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</si>
  <si>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</si>
  <si>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</si>
  <si>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</si>
  <si>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</si>
  <si>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</si>
  <si>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</si>
  <si>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</si>
  <si>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</si>
  <si>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</si>
  <si>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</si>
  <si>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</si>
  <si>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</si>
  <si>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</si>
  <si>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</si>
  <si>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</si>
  <si>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</si>
  <si>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</si>
  <si>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</si>
  <si>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</si>
  <si>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</si>
  <si>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</si>
  <si>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</si>
  <si>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</si>
  <si>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</si>
  <si>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</si>
  <si>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</si>
  <si>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</si>
  <si>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</si>
  <si>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</si>
  <si>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</si>
  <si>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</si>
  <si>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</si>
  <si>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</si>
  <si>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</si>
  <si>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</si>
  <si>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</si>
  <si>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</si>
  <si>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</si>
  <si>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</si>
  <si>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</si>
  <si>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</si>
  <si>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</si>
  <si>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</si>
  <si>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</si>
  <si>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</si>
  <si>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</si>
  <si>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</si>
  <si>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</si>
  <si>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</si>
  <si>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</si>
  <si>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</si>
  <si>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</si>
  <si>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</si>
  <si>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</si>
  <si>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</si>
  <si>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</si>
  <si>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</si>
  <si>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</si>
  <si>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</si>
  <si>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</si>
  <si>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</si>
  <si>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</si>
  <si>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</si>
  <si>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</si>
  <si>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</si>
  <si>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</si>
  <si>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</si>
  <si>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</si>
  <si>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</si>
  <si>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</si>
  <si>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</si>
  <si>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</si>
  <si>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</si>
  <si>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</si>
  <si>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</si>
  <si>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</si>
  <si>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</si>
  <si>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</si>
  <si>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</si>
  <si>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</si>
  <si>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</si>
  <si>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</si>
  <si>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</si>
  <si>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</si>
  <si>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</si>
  <si>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</si>
  <si>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</si>
  <si>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</si>
  <si>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</si>
  <si>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</si>
  <si>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</si>
  <si>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</si>
  <si>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</si>
  <si>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</si>
  <si>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</si>
  <si>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</si>
  <si>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</si>
  <si>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</si>
  <si>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</si>
  <si>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</si>
  <si>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</si>
  <si>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</si>
  <si>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</si>
  <si>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</si>
  <si>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</si>
  <si>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</si>
  <si>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</si>
  <si>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</si>
  <si>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</si>
  <si>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</si>
  <si>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</si>
  <si>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</si>
  <si>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</si>
  <si>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</si>
  <si>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</si>
  <si>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</si>
  <si>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</si>
  <si>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</si>
  <si>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</si>
  <si>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</si>
  <si>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</si>
  <si>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</si>
  <si>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</si>
  <si>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</si>
  <si>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</si>
  <si>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</si>
  <si>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</si>
  <si>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</si>
  <si>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</si>
  <si>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</si>
  <si>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</si>
  <si>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</si>
  <si>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</si>
  <si>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</si>
  <si>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</si>
  <si>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</si>
  <si>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</si>
  <si>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</si>
  <si>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</si>
  <si>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</si>
  <si>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</si>
  <si>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</si>
  <si>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</si>
  <si>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</si>
  <si>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</si>
  <si>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</si>
  <si>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</si>
  <si>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</si>
  <si>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</si>
  <si>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</si>
  <si>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</si>
  <si>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</si>
  <si>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</si>
  <si>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</si>
  <si>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</si>
  <si>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</si>
  <si>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</si>
  <si>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</si>
  <si>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</si>
  <si>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</si>
  <si>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</si>
  <si>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</si>
  <si>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</si>
  <si>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</si>
  <si>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</si>
  <si>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</si>
  <si>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</si>
  <si>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</si>
  <si>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</si>
  <si>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</si>
  <si>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</si>
  <si>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</si>
  <si>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</si>
  <si>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</si>
  <si>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</si>
  <si>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</si>
  <si>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</si>
  <si>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</si>
  <si>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</si>
  <si>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</si>
  <si>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</si>
  <si>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</si>
  <si>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</si>
  <si>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</si>
  <si>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</si>
  <si>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</si>
  <si>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</si>
  <si>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</si>
  <si>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</si>
  <si>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</si>
  <si>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</si>
  <si>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</si>
  <si>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</si>
  <si>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</si>
  <si>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</si>
  <si>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</si>
  <si>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</si>
  <si>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</si>
  <si>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</si>
  <si>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</si>
  <si>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</si>
  <si>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</si>
  <si>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</si>
  <si>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</si>
  <si>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</si>
  <si>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</si>
  <si>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</si>
  <si>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</si>
  <si>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</si>
  <si>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</si>
  <si>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</si>
  <si>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</si>
  <si>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</si>
  <si>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</si>
  <si>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</si>
  <si>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</si>
  <si>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</si>
  <si>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</si>
  <si>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</si>
  <si>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</si>
  <si>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</si>
  <si>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</si>
  <si>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</si>
  <si>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</si>
  <si>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</si>
  <si>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</si>
  <si>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</si>
  <si>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</si>
  <si>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</si>
  <si>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</si>
  <si>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</si>
  <si>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</si>
  <si>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</si>
  <si>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</si>
  <si>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</si>
  <si>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</si>
  <si>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</si>
  <si>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</si>
  <si>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</si>
  <si>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</si>
  <si>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</si>
  <si>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</si>
  <si>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</si>
  <si>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</si>
  <si>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</si>
  <si>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</si>
  <si>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</si>
  <si>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</si>
  <si>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</si>
  <si>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</si>
  <si>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</si>
  <si>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</si>
  <si>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</si>
  <si>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</si>
  <si>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</si>
  <si>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</si>
  <si>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</si>
  <si>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</si>
  <si>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</si>
  <si>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</si>
  <si>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</si>
  <si>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</si>
  <si>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</si>
  <si>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</si>
  <si>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</si>
  <si>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</si>
  <si>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</si>
  <si>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</si>
  <si>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</si>
  <si>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</si>
  <si>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</si>
  <si>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</si>
  <si>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</si>
  <si>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</si>
  <si>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</si>
  <si>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</si>
  <si>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</si>
  <si>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</si>
  <si>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</si>
  <si>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</si>
  <si>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</si>
  <si>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</si>
  <si>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</si>
  <si>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</si>
  <si>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</si>
  <si>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</si>
  <si>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</si>
  <si>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</si>
  <si>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</si>
  <si>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</si>
  <si>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</si>
  <si>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</si>
  <si>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</si>
  <si>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</si>
  <si>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</si>
  <si>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</si>
  <si>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</si>
  <si>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</si>
  <si>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</si>
  <si>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</si>
  <si>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</si>
  <si>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</si>
  <si>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</si>
  <si>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</si>
  <si>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</si>
  <si>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</si>
  <si>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</si>
  <si>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</si>
  <si>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</si>
  <si>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</si>
  <si>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</si>
  <si>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</si>
  <si>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</si>
  <si>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</si>
  <si>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</si>
  <si>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</si>
  <si>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</si>
  <si>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</si>
  <si>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</si>
  <si>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</si>
  <si>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</si>
  <si>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</si>
  <si>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</si>
  <si>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</si>
  <si>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</si>
  <si>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</si>
  <si>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</si>
  <si>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</si>
  <si>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</si>
  <si>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</si>
  <si>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</si>
  <si>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</si>
  <si>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</si>
  <si>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</si>
  <si>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</si>
  <si>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</si>
  <si>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</si>
  <si>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</si>
  <si>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</si>
  <si>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</si>
  <si>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</si>
  <si>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</si>
  <si>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</si>
  <si>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</si>
  <si>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</si>
  <si>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</si>
  <si>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</si>
  <si>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</si>
  <si>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</si>
  <si>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</si>
  <si>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</si>
  <si>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</si>
  <si>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</si>
  <si>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</si>
  <si>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</si>
  <si>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</si>
  <si>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</si>
  <si>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</si>
  <si>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</si>
  <si>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</si>
  <si>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</si>
  <si>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</si>
  <si>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</si>
  <si>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</si>
  <si>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</si>
  <si>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</si>
  <si>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</si>
  <si>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</si>
  <si>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</si>
  <si>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</si>
  <si>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</si>
  <si>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</si>
  <si>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</si>
  <si>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</si>
  <si>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</si>
  <si>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</si>
  <si>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</si>
  <si>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</si>
  <si>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</si>
  <si>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</si>
  <si>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</si>
  <si>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</si>
  <si>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</si>
  <si>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</si>
  <si>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</si>
  <si>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</si>
  <si>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</si>
  <si>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</si>
  <si>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</si>
  <si>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</si>
  <si>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</si>
  <si>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</si>
  <si>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</si>
  <si>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</si>
  <si>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</si>
  <si>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</si>
  <si>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</si>
  <si>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</si>
  <si>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</si>
  <si>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</si>
  <si>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</si>
  <si>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</si>
  <si>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</si>
  <si>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</si>
  <si>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</si>
  <si>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</si>
  <si>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</si>
  <si>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</si>
  <si>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</si>
  <si>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</si>
  <si>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</si>
  <si>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</si>
  <si>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</si>
  <si>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</si>
  <si>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</si>
  <si>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</si>
  <si>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</si>
  <si>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</si>
  <si>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</si>
  <si>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</si>
  <si>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</si>
  <si>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</si>
  <si>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</si>
  <si>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</si>
  <si>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</si>
  <si>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</si>
  <si>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</si>
  <si>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</si>
  <si>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</si>
  <si>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</si>
  <si>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</si>
  <si>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</si>
  <si>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</si>
  <si>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</si>
  <si>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</si>
  <si>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</si>
  <si>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</si>
  <si>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</si>
  <si>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</si>
  <si>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</si>
  <si>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</si>
  <si>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</si>
  <si>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</si>
  <si>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</si>
  <si>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</si>
  <si>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</si>
  <si>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</si>
  <si>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</si>
  <si>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</si>
  <si>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</si>
  <si>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</si>
  <si>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</si>
  <si>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</si>
  <si>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</si>
  <si>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</si>
  <si>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</si>
  <si>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</si>
  <si>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</si>
  <si>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</si>
  <si>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</si>
  <si>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</si>
  <si>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</si>
  <si>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</si>
  <si>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</si>
  <si>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</si>
  <si>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</si>
  <si>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</si>
  <si>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</si>
  <si>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</si>
  <si>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</si>
  <si>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</si>
  <si>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</si>
  <si>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</si>
  <si>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</si>
  <si>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</si>
  <si>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</si>
  <si>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</si>
  <si>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</si>
  <si>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</si>
  <si>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</si>
  <si>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</si>
  <si>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</si>
  <si>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</si>
  <si>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</si>
  <si>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</si>
  <si>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</si>
  <si>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</si>
  <si>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</si>
  <si>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</si>
  <si>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</si>
  <si>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</si>
  <si>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</si>
  <si>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</si>
  <si>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</si>
  <si>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</si>
  <si>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</si>
  <si>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</si>
  <si>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</si>
  <si>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</si>
  <si>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</si>
  <si>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</si>
  <si>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</si>
  <si>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</si>
  <si>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</si>
  <si>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</si>
  <si>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</si>
  <si>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</si>
  <si>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</si>
  <si>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</si>
  <si>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</si>
  <si>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</si>
  <si>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</si>
  <si>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</si>
  <si>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</si>
  <si>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</si>
  <si>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</si>
  <si>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</si>
  <si>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</si>
  <si>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</si>
  <si>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</si>
  <si>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</si>
  <si>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</si>
  <si>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</si>
  <si>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</si>
  <si>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</si>
  <si>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</si>
  <si>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</si>
  <si>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</si>
  <si>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</si>
  <si>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</si>
  <si>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</si>
  <si>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</si>
  <si>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</si>
  <si>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</si>
  <si>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</si>
  <si>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</si>
  <si>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</si>
  <si>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</si>
  <si>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</si>
  <si>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</si>
  <si>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</si>
  <si>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</si>
  <si>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</si>
  <si>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</si>
  <si>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</si>
  <si>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</si>
  <si>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</si>
  <si>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</si>
  <si>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</si>
  <si>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</si>
  <si>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</si>
  <si>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</si>
  <si>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</si>
  <si>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</si>
  <si>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</si>
  <si>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</si>
  <si>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</si>
  <si>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</si>
  <si>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</si>
  <si>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</si>
  <si>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</si>
  <si>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</si>
  <si>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</si>
  <si>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</si>
  <si>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</si>
  <si>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</si>
  <si>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</si>
  <si>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</si>
  <si>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</si>
  <si>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</si>
  <si>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</si>
  <si>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</si>
  <si>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</si>
  <si>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</si>
  <si>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</si>
  <si>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</si>
  <si>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</si>
  <si>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</si>
  <si>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</si>
  <si>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</si>
  <si>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</si>
  <si>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</si>
  <si>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</si>
  <si>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</si>
  <si>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</si>
  <si>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</si>
  <si>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</si>
  <si>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</si>
  <si>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</si>
  <si>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</si>
  <si>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</si>
  <si>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</si>
  <si>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</si>
  <si>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</si>
  <si>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</si>
  <si>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</si>
  <si>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</si>
  <si>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</si>
  <si>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</si>
  <si>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</si>
  <si>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</si>
  <si>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</si>
  <si>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</si>
  <si>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</si>
  <si>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</si>
  <si>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</si>
  <si>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</si>
  <si>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</si>
  <si>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</si>
  <si>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</si>
  <si>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</si>
  <si>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</si>
  <si>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</si>
  <si>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</si>
  <si>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</si>
  <si>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</si>
  <si>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</si>
  <si>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</si>
  <si>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</si>
  <si>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</si>
  <si>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</si>
  <si>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</si>
  <si>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</si>
  <si>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</si>
  <si>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</si>
  <si>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</si>
  <si>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</si>
  <si>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</si>
  <si>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</si>
  <si>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</si>
  <si>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</si>
  <si>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</si>
  <si>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</si>
  <si>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</si>
  <si>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</si>
  <si>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</si>
  <si>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</si>
  <si>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</si>
  <si>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</si>
  <si>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</si>
  <si>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</si>
  <si>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</si>
  <si>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</si>
  <si>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</si>
  <si>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</si>
  <si>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</si>
  <si>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</si>
  <si>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</si>
  <si>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</si>
  <si>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</si>
  <si>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</si>
  <si>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</si>
  <si>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</si>
  <si>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</si>
  <si>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</si>
  <si>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</si>
  <si>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</si>
  <si>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</si>
  <si>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</si>
  <si>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</si>
  <si>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</si>
  <si>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</si>
  <si>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</si>
  <si>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</si>
  <si>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</si>
  <si>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</si>
  <si>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</si>
  <si>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</si>
  <si>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</si>
  <si>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</si>
  <si>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</si>
  <si>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</si>
  <si>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</si>
  <si>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</si>
  <si>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</si>
  <si>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</si>
  <si>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</si>
  <si>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</si>
  <si>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</si>
  <si>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</si>
  <si>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</si>
  <si>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</si>
  <si>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</si>
  <si>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</si>
  <si>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</si>
  <si>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</si>
  <si>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</si>
  <si>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</si>
  <si>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</si>
  <si>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</si>
  <si>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</si>
  <si>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</si>
  <si>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</si>
  <si>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</si>
  <si>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</si>
  <si>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</si>
  <si>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</si>
  <si>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</si>
  <si>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</si>
  <si>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</si>
  <si>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</si>
  <si>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</si>
  <si>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</si>
  <si>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</si>
  <si>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</si>
  <si>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</si>
  <si>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</si>
  <si>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</si>
  <si>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</si>
  <si>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</si>
  <si>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</si>
  <si>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</si>
  <si>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</si>
  <si>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</si>
  <si>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</si>
  <si>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</si>
  <si>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</si>
  <si>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</si>
  <si>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</si>
  <si>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</si>
  <si>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</si>
  <si>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</si>
  <si>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</si>
  <si>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</si>
  <si>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</si>
  <si>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</si>
  <si>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</si>
  <si>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</si>
  <si>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</si>
  <si>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</si>
  <si>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</si>
  <si>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</si>
  <si>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</si>
  <si>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</si>
  <si>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</si>
  <si>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</si>
  <si>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</si>
  <si>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</si>
  <si>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</si>
  <si>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</si>
  <si>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</si>
  <si>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</si>
  <si>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</si>
  <si>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</si>
  <si>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</si>
  <si>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</si>
  <si>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</si>
  <si>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</si>
  <si>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</si>
  <si>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</si>
  <si>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</si>
  <si>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</si>
  <si>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</si>
  <si>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</si>
  <si>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</si>
  <si>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</si>
  <si>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</si>
  <si>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</si>
  <si>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</si>
  <si>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</si>
  <si>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</si>
  <si>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</si>
  <si>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</si>
  <si>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</si>
  <si>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</si>
  <si>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</si>
  <si>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</si>
  <si>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</si>
  <si>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</si>
  <si>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</si>
  <si>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</si>
  <si>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</si>
  <si>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</si>
  <si>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</si>
  <si>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</si>
  <si>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</si>
  <si>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</si>
  <si>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</si>
  <si>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</si>
  <si>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</si>
  <si>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</si>
  <si>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</si>
  <si>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</si>
  <si>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</si>
  <si>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</si>
  <si>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</si>
  <si>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</si>
  <si>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</si>
  <si>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</si>
  <si>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</si>
  <si>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</si>
  <si>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</si>
  <si>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</si>
  <si>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</si>
  <si>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</si>
  <si>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</si>
  <si>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</si>
  <si>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</si>
  <si>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</si>
  <si>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</si>
  <si>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</si>
  <si>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</si>
  <si>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</si>
  <si>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</si>
  <si>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</si>
  <si>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</si>
  <si>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</si>
  <si>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</si>
  <si>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</si>
  <si>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</si>
  <si>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</si>
  <si>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</si>
  <si>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</si>
  <si>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</si>
  <si>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</si>
  <si>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</si>
  <si>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</si>
  <si>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</si>
  <si>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</si>
  <si>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</si>
  <si>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</si>
  <si>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</si>
  <si>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</si>
  <si>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</si>
  <si>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</si>
  <si>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</si>
  <si>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</si>
  <si>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</si>
  <si>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</si>
  <si>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</si>
  <si>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</si>
  <si>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</si>
  <si>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</si>
  <si>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</si>
  <si>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</si>
  <si>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</si>
  <si>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</si>
  <si>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</si>
  <si>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</si>
  <si>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</si>
  <si>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</si>
  <si>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</si>
  <si>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</si>
  <si>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</si>
  <si>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</si>
  <si>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</si>
  <si>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</si>
  <si>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</si>
  <si>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</si>
  <si>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</si>
  <si>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</si>
  <si>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</si>
  <si>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</si>
  <si>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</si>
  <si>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</si>
  <si>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</si>
  <si>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</si>
  <si>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</si>
  <si>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</si>
  <si>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</si>
  <si>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</si>
  <si>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</si>
  <si>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</si>
  <si>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</si>
  <si>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</si>
  <si>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</si>
  <si>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</si>
  <si>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</si>
  <si>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</si>
  <si>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</si>
  <si>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</si>
  <si>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</si>
  <si>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</si>
  <si>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</si>
  <si>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</si>
  <si>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</si>
  <si>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</si>
  <si>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</si>
  <si>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</si>
  <si>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</si>
  <si>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</si>
  <si>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</si>
  <si>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</si>
  <si>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</si>
  <si>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</si>
  <si>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</si>
  <si>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</si>
  <si>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</si>
  <si>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</si>
  <si>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</si>
  <si>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</si>
  <si>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</si>
  <si>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</si>
  <si>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</si>
  <si>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</si>
  <si>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</si>
  <si>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</si>
  <si>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</si>
  <si>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</si>
  <si>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</si>
  <si>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</si>
  <si>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</si>
  <si>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</si>
  <si>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</si>
  <si>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</si>
  <si>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</si>
  <si>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</si>
  <si>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</si>
  <si>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</si>
  <si>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</si>
  <si>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</si>
  <si>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</si>
  <si>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</si>
  <si>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</si>
  <si>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</si>
  <si>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</si>
  <si>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</si>
  <si>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</si>
  <si>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</si>
  <si>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</si>
  <si>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</si>
  <si>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</si>
  <si>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</si>
  <si>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</si>
  <si>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</si>
  <si>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</si>
  <si>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</si>
  <si>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</si>
  <si>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</si>
  <si>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</si>
  <si>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</si>
  <si>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</si>
  <si>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</si>
  <si>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</si>
  <si>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</si>
  <si>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</si>
  <si>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</si>
  <si>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</si>
  <si>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</si>
  <si>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</si>
  <si>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</si>
  <si>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</si>
  <si>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</si>
  <si>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</si>
  <si>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</si>
  <si>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</si>
  <si>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</si>
  <si>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</si>
  <si>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</si>
  <si>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</si>
  <si>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</si>
  <si>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</si>
  <si>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</si>
  <si>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</si>
  <si>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</si>
  <si>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</si>
  <si>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</si>
  <si>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</si>
  <si>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</si>
  <si>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</si>
  <si>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</si>
  <si>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</si>
  <si>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</si>
  <si>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</si>
  <si>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</si>
  <si>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</si>
  <si>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</si>
  <si>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</si>
  <si>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</si>
  <si>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</si>
  <si>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</si>
  <si>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</si>
  <si>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</si>
  <si>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</si>
  <si>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</si>
  <si>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</si>
  <si>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</si>
  <si>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</si>
  <si>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</si>
  <si>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</si>
  <si>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</si>
  <si>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</si>
  <si>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</si>
  <si>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</si>
  <si>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</si>
  <si>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</si>
  <si>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</si>
  <si>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</si>
  <si>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</si>
  <si>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</si>
  <si>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</si>
  <si>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</si>
  <si>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</si>
  <si>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</si>
  <si>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</si>
  <si>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</si>
  <si>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</si>
  <si>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</si>
  <si>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</si>
  <si>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</si>
  <si>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</si>
  <si>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</si>
  <si>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</si>
  <si>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</si>
  <si>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</si>
  <si>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</si>
  <si>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</si>
  <si>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</si>
  <si>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</si>
  <si>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</si>
  <si>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</si>
  <si>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</si>
  <si>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</si>
  <si>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</si>
  <si>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</si>
  <si>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</si>
  <si>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</si>
  <si>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</si>
  <si>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</si>
  <si>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</si>
  <si>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</si>
  <si>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</si>
  <si>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</si>
  <si>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</si>
  <si>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</si>
  <si>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</si>
  <si>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</si>
  <si>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</si>
  <si>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</si>
  <si>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</si>
  <si>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</si>
  <si>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</si>
  <si>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</si>
  <si>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</si>
  <si>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</si>
  <si>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</si>
  <si>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</si>
  <si>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</si>
  <si>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</si>
  <si>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</si>
  <si>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</si>
  <si>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</si>
  <si>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</si>
  <si>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</si>
  <si>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</si>
  <si>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</si>
  <si>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</si>
  <si>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</si>
  <si>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</si>
  <si>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</si>
  <si>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</si>
  <si>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</si>
  <si>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</si>
  <si>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</si>
  <si>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</si>
  <si>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</si>
  <si>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</si>
  <si>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</si>
  <si>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</si>
  <si>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</si>
  <si>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</si>
  <si>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</si>
  <si>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</si>
  <si>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</si>
  <si>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</si>
  <si>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</si>
  <si>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</si>
  <si>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</si>
  <si>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</si>
  <si>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</si>
  <si>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</si>
  <si>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</si>
  <si>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</si>
  <si>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</si>
  <si>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</si>
  <si>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</si>
  <si>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</si>
  <si>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</si>
  <si>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</si>
  <si>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</si>
  <si>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</si>
  <si>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</si>
  <si>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</si>
  <si>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</si>
  <si>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</si>
  <si>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</si>
  <si>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</si>
  <si>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</si>
  <si>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</si>
  <si>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</si>
  <si>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</si>
  <si>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</si>
  <si>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</si>
  <si>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</si>
  <si>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</si>
  <si>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</si>
  <si>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</si>
  <si>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</si>
  <si>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</si>
  <si>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</si>
  <si>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</si>
  <si>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</si>
  <si>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</si>
  <si>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</si>
  <si>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</si>
  <si>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</si>
  <si>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</si>
  <si>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</si>
  <si>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</si>
  <si>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</si>
  <si>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</si>
  <si>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</si>
  <si>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</si>
  <si>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</si>
  <si>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</si>
  <si>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</si>
  <si>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</si>
  <si>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</si>
  <si>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</si>
  <si>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</si>
  <si>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</si>
  <si>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</si>
  <si>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</si>
  <si>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</si>
  <si>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</si>
  <si>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</si>
  <si>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</si>
  <si>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</si>
  <si>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</si>
  <si>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</si>
  <si>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</si>
  <si>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</si>
  <si>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</si>
  <si>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</si>
  <si>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</si>
  <si>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</si>
  <si>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</si>
  <si>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</si>
  <si>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</si>
  <si>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</si>
  <si>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</si>
  <si>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</si>
  <si>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</si>
  <si>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</si>
  <si>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</si>
  <si>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</si>
  <si>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</si>
  <si>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</si>
  <si>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</si>
  <si>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</si>
  <si>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</si>
  <si>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</si>
  <si>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</si>
  <si>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</si>
  <si>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</si>
  <si>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</si>
  <si>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</si>
  <si>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</si>
  <si>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</si>
  <si>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</si>
  <si>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</si>
  <si>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</si>
  <si>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</si>
  <si>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</si>
  <si>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</si>
  <si>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</si>
  <si>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</si>
  <si>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</si>
  <si>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</si>
  <si>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</si>
  <si>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</si>
  <si>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</si>
  <si>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</si>
  <si>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</si>
  <si>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</si>
  <si>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</si>
  <si>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</si>
  <si>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</si>
  <si>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</si>
  <si>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</si>
  <si>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</si>
  <si>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</si>
  <si>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</si>
  <si>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</si>
  <si>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</si>
  <si>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</si>
  <si>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</si>
  <si>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</si>
  <si>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</si>
  <si>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</si>
  <si>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</si>
  <si>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</si>
  <si>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</si>
  <si>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</si>
  <si>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</si>
  <si>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</si>
  <si>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</si>
  <si>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</si>
  <si>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</si>
  <si>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</si>
  <si>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</si>
  <si>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</si>
  <si>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</si>
  <si>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</si>
  <si>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</si>
  <si>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</si>
  <si>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</si>
  <si>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</si>
  <si>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</si>
  <si>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</si>
  <si>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</si>
  <si>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</si>
  <si>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</si>
  <si>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</si>
  <si>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</si>
  <si>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</si>
  <si>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</si>
  <si>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</si>
  <si>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</si>
  <si>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</si>
  <si>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</si>
  <si>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</si>
  <si>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</si>
  <si>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</si>
  <si>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</si>
  <si>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</si>
  <si>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</si>
  <si>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</si>
  <si>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</si>
  <si>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</si>
  <si>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</si>
  <si>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</si>
  <si>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</si>
  <si>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</si>
  <si>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</si>
  <si>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</si>
  <si>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</si>
  <si>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</si>
  <si>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</si>
  <si>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</si>
  <si>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</si>
  <si>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</si>
  <si>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</si>
  <si>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</si>
  <si>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</si>
  <si>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</si>
  <si>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</si>
  <si>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</si>
  <si>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</si>
  <si>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</si>
  <si>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</si>
  <si>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</si>
  <si>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</si>
  <si>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</si>
  <si>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</si>
  <si>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</si>
  <si>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</si>
  <si>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</si>
  <si>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</si>
  <si>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</si>
  <si>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</si>
  <si>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</si>
  <si>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</si>
  <si>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</si>
  <si>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</si>
  <si>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</si>
  <si>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</si>
  <si>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</si>
  <si>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</si>
  <si>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</si>
  <si>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</si>
  <si>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</si>
  <si>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</si>
  <si>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</si>
  <si>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</si>
  <si>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</si>
  <si>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</si>
  <si>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</si>
  <si>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</si>
  <si>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</si>
  <si>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</si>
  <si>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</si>
  <si>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</si>
  <si>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</si>
  <si>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</si>
  <si>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</si>
  <si>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</si>
  <si>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</si>
  <si>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</si>
  <si>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</si>
  <si>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</si>
  <si>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</si>
  <si>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</si>
  <si>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</si>
  <si>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</si>
  <si>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</si>
  <si>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</si>
  <si>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</si>
  <si>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</si>
  <si>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</si>
  <si>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</si>
  <si>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</si>
  <si>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</si>
  <si>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</si>
  <si>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</si>
  <si>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</si>
  <si>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</si>
  <si>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</si>
  <si>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</si>
  <si>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</si>
  <si>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</si>
  <si>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</si>
  <si>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</si>
  <si>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</si>
  <si>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</si>
  <si>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</si>
  <si>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</si>
  <si>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</si>
  <si>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</si>
  <si>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</si>
  <si>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</si>
  <si>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</si>
  <si>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</si>
  <si>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</si>
  <si>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</si>
  <si>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</si>
  <si>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</si>
  <si>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</si>
  <si>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</si>
  <si>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</si>
  <si>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</si>
  <si>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</si>
  <si>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</si>
  <si>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</si>
  <si>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</si>
  <si>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</si>
  <si>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</si>
  <si>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</si>
  <si>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</si>
  <si>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</si>
  <si>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</si>
  <si>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</si>
  <si>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</si>
  <si>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</si>
  <si>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</si>
  <si>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</si>
  <si>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</si>
  <si>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</si>
  <si>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</si>
  <si>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</si>
  <si>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</si>
  <si>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</si>
  <si>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</si>
  <si>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</si>
  <si>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</si>
  <si>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</si>
  <si>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</si>
  <si>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</si>
  <si>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</si>
  <si>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</si>
  <si>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</si>
  <si>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</si>
  <si>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</si>
  <si>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</si>
  <si>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</si>
  <si>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</si>
  <si>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</si>
  <si>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</si>
  <si>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</si>
  <si>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</si>
  <si>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</si>
  <si>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</si>
  <si>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</si>
  <si>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</si>
  <si>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</si>
  <si>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</si>
  <si>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</si>
  <si>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</si>
  <si>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</si>
  <si>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</si>
  <si>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</si>
  <si>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</si>
  <si>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</si>
  <si>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</si>
  <si>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</si>
  <si>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</si>
  <si>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</si>
  <si>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</si>
  <si>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</si>
  <si>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</si>
  <si>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</si>
  <si>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</si>
  <si>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</si>
  <si>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</si>
  <si>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</si>
  <si>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</si>
  <si>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</si>
  <si>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</si>
  <si>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</si>
  <si>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</si>
  <si>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</si>
  <si>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</si>
  <si>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</si>
  <si>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</si>
  <si>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</si>
  <si>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</si>
  <si>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</si>
  <si>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</si>
  <si>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</si>
  <si>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</si>
  <si>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</si>
  <si>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</si>
  <si>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</si>
  <si>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</si>
  <si>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</si>
  <si>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</si>
  <si>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</si>
  <si>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</si>
  <si>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</si>
  <si>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</si>
  <si>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</si>
  <si>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</si>
  <si>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</si>
  <si>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</si>
  <si>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</si>
  <si>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</si>
  <si>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</si>
  <si>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</si>
  <si>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</si>
  <si>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</si>
  <si>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</si>
  <si>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</si>
  <si>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</si>
  <si>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</si>
  <si>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</si>
  <si>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</si>
  <si>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</si>
  <si>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</si>
  <si>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</si>
  <si>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</si>
  <si>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</si>
  <si>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</si>
  <si>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</si>
  <si>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</si>
  <si>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</si>
  <si>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</si>
  <si>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</si>
  <si>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</si>
  <si>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</si>
  <si>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</si>
  <si>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</si>
  <si>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</si>
  <si>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</si>
  <si>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</si>
  <si>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</si>
  <si>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</si>
  <si>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</si>
  <si>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</si>
  <si>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</si>
  <si>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</si>
  <si>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</si>
  <si>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</si>
  <si>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</si>
  <si>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</si>
  <si>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</si>
  <si>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</si>
  <si>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</si>
  <si>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</si>
  <si>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</si>
  <si>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</si>
  <si>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</si>
  <si>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</si>
  <si>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</si>
  <si>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</si>
  <si>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</si>
  <si>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</si>
  <si>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</si>
  <si>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</si>
  <si>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</si>
  <si>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</si>
  <si>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</si>
  <si>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</si>
  <si>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</si>
  <si>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</si>
  <si>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</si>
  <si>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</si>
  <si>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</si>
  <si>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</si>
  <si>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</si>
  <si>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</si>
  <si>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</si>
  <si>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</si>
  <si>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</si>
  <si>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</si>
  <si>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</si>
  <si>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</si>
  <si>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</si>
  <si>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</si>
  <si>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</si>
  <si>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</si>
  <si>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</si>
  <si>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</si>
  <si>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</si>
  <si>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</si>
  <si>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</si>
  <si>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</si>
  <si>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</si>
  <si>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</si>
  <si>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</si>
  <si>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</si>
  <si>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</si>
  <si>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</si>
  <si>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</si>
  <si>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</si>
  <si>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</si>
  <si>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</si>
  <si>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</si>
  <si>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</si>
  <si>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</si>
  <si>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</si>
  <si>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</si>
  <si>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</si>
  <si>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</si>
  <si>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</si>
  <si>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</si>
  <si>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</si>
  <si>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</si>
  <si>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</si>
  <si>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</si>
  <si>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</si>
  <si>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</si>
  <si>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</si>
  <si>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</si>
  <si>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</si>
  <si>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</si>
  <si>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</si>
  <si>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</si>
  <si>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</si>
  <si>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</si>
  <si>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</si>
  <si>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</si>
  <si>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</si>
  <si>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</si>
  <si>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</si>
  <si>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</si>
  <si>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</si>
  <si>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</si>
  <si>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</si>
  <si>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</si>
  <si>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</si>
  <si>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</si>
  <si>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</si>
  <si>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</si>
  <si>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</si>
  <si>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</si>
  <si>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</si>
  <si>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</si>
  <si>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</si>
  <si>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</si>
  <si>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</si>
  <si>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</si>
  <si>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</si>
  <si>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</si>
  <si>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</si>
  <si>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</si>
  <si>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</si>
  <si>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</si>
  <si>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</si>
  <si>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</si>
  <si>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</si>
  <si>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</si>
  <si>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</si>
  <si>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</si>
  <si>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</si>
  <si>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</si>
  <si>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</si>
  <si>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</si>
  <si>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</si>
  <si>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</si>
  <si>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</si>
  <si>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</si>
  <si>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</si>
  <si>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</si>
  <si>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</si>
  <si>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</si>
  <si>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</si>
  <si>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</si>
  <si>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</si>
  <si>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</si>
  <si>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</si>
  <si>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</si>
  <si>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</si>
  <si>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</si>
  <si>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</si>
  <si>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</si>
  <si>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</si>
  <si>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</si>
  <si>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</si>
  <si>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</si>
  <si>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</si>
  <si>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</si>
  <si>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</si>
  <si>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</si>
  <si>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</si>
  <si>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</si>
  <si>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</si>
  <si>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</si>
  <si>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</si>
  <si>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</si>
  <si>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</si>
  <si>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</si>
  <si>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</si>
  <si>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</si>
  <si>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</si>
  <si>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</si>
  <si>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</si>
  <si>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</si>
  <si>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</si>
  <si>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</si>
  <si>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</si>
  <si>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</si>
  <si>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</si>
  <si>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</si>
  <si>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</si>
  <si>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</si>
  <si>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</si>
  <si>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</si>
  <si>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</si>
  <si>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</si>
  <si>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</si>
  <si>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</si>
  <si>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</si>
  <si>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</si>
  <si>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</si>
  <si>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</si>
  <si>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</si>
  <si>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</si>
  <si>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</si>
  <si>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</si>
  <si>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</si>
  <si>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</si>
  <si>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</si>
  <si>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</si>
  <si>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</si>
  <si>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</si>
  <si>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</si>
  <si>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</si>
  <si>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</si>
  <si>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</si>
  <si>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</si>
  <si>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</si>
  <si>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</si>
  <si>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</si>
  <si>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</si>
  <si>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</si>
  <si>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</si>
  <si>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</si>
  <si>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</si>
  <si>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</si>
  <si>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</si>
  <si>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</si>
  <si>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</si>
  <si>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</si>
  <si>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</si>
  <si>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</si>
  <si>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</si>
  <si>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</si>
  <si>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</si>
  <si>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</si>
  <si>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</si>
  <si>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</si>
  <si>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</si>
  <si>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</si>
  <si>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</si>
  <si>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</si>
  <si>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</si>
  <si>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</si>
  <si>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</si>
  <si>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</si>
  <si>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</si>
  <si>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</si>
  <si>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</si>
  <si>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</si>
  <si>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</si>
  <si>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</si>
  <si>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</si>
  <si>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</si>
  <si>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</si>
  <si>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</si>
  <si>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</si>
  <si>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</si>
  <si>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</si>
  <si>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</si>
  <si>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</si>
  <si>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</si>
  <si>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</si>
  <si>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</si>
  <si>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</si>
  <si>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</si>
  <si>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</si>
  <si>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</si>
  <si>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</si>
  <si>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</si>
  <si>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</si>
  <si>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</si>
  <si>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</si>
  <si>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</si>
  <si>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</si>
  <si>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</si>
  <si>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</si>
  <si>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</si>
  <si>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</si>
  <si>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</si>
  <si>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</si>
  <si>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</si>
  <si>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</si>
  <si>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</si>
  <si>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</si>
  <si>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</si>
  <si>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</si>
  <si>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</si>
  <si>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</si>
  <si>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</si>
  <si>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</si>
  <si>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</si>
  <si>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</si>
  <si>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</si>
  <si>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</si>
  <si>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</si>
  <si>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</si>
  <si>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</si>
  <si>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</si>
  <si>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</si>
  <si>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</si>
  <si>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</si>
  <si>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</si>
  <si>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</si>
  <si>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</si>
  <si>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</si>
  <si>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</si>
  <si>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</si>
  <si>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</si>
  <si>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</si>
  <si>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</si>
  <si>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</si>
  <si>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</si>
  <si>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</si>
  <si>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</si>
  <si>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</si>
  <si>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</si>
  <si>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</si>
  <si>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</si>
  <si>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</si>
  <si>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</si>
  <si>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</si>
  <si>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</si>
  <si>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</si>
  <si>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</si>
  <si>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</si>
  <si>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</si>
  <si>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</si>
  <si>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</si>
  <si>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</si>
  <si>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</si>
  <si>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</si>
  <si>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</si>
  <si>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</si>
  <si>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</si>
  <si>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</si>
  <si>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</si>
  <si>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</si>
  <si>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</si>
  <si>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</si>
  <si>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</si>
  <si>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</si>
  <si>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</si>
  <si>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</si>
  <si>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</si>
  <si>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</si>
  <si>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</si>
  <si>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</si>
  <si>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</si>
  <si>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</si>
  <si>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</si>
  <si>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</si>
  <si>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</si>
  <si>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</si>
  <si>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</si>
  <si>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</si>
  <si>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</si>
  <si>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</si>
  <si>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</si>
  <si>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</si>
  <si>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</si>
  <si>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</si>
  <si>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</si>
  <si>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</si>
  <si>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</si>
  <si>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</si>
  <si>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</si>
  <si>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</si>
  <si>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</si>
  <si>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</si>
  <si>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</si>
  <si>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</si>
  <si>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</si>
  <si>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</si>
  <si>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</si>
  <si>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</si>
  <si>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</si>
  <si>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</si>
  <si>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</si>
  <si>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</si>
  <si>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</si>
  <si>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</si>
  <si>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</si>
  <si>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</si>
  <si>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</si>
  <si>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</si>
  <si>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</si>
  <si>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</si>
  <si>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</si>
  <si>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</si>
  <si>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</si>
  <si>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</si>
  <si>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30 de marzo de 2022 (b)</t>
  </si>
  <si>
    <t>Del 1 de enero al 30 de marzo de 2022 (b)</t>
  </si>
  <si>
    <t>FIDEICOMISO CIUDAD INDUSTRIAL DE LEÓN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</si>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</sst>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x14ac:dyDescent="0.3">
      <c r="A2" s="25"/>
      <c r="E2" s="26"/>
    </row>
    <row r="3" spans="1:5" s="7" customFormat="1" ht="26.25" customHeight="1" x14ac:dyDescent="0.3">
      <c r="A3" s="25"/>
      <c r="B3" s="30" t="s">
        <v>792</v>
      </c>
      <c r="C3" s="152" t="s">
        <v>3304</v>
      </c>
      <c r="D3" s="152"/>
      <c r="E3" s="26"/>
    </row>
    <row r="4" spans="1:5" s="7" customFormat="1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x14ac:dyDescent="0.3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ht="15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B65" sqref="B65:D66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3">
      <c r="A2" s="153" t="str">
        <f>ENTE_PUBLICO_A</f>
        <v>FIDEICOMISO CIUDAD INDUSTRIAL DE LEÓN, Gobierno del Estado de Guanajuato (a)</v>
      </c>
      <c r="B2" s="154"/>
      <c r="C2" s="154"/>
      <c r="D2" s="155"/>
    </row>
    <row r="3" spans="1:11" x14ac:dyDescent="0.3">
      <c r="A3" s="156" t="s">
        <v>166</v>
      </c>
      <c r="B3" s="157"/>
      <c r="C3" s="157"/>
      <c r="D3" s="158"/>
    </row>
    <row r="4" spans="1:11" x14ac:dyDescent="0.3">
      <c r="A4" s="159" t="str">
        <f>TRIMESTRE</f>
        <v>Del 1 de enero al 30 de marzo de 2022 (b)</v>
      </c>
      <c r="B4" s="160"/>
      <c r="C4" s="160"/>
      <c r="D4" s="161"/>
    </row>
    <row r="5" spans="1:11" x14ac:dyDescent="0.3">
      <c r="A5" s="162" t="s">
        <v>118</v>
      </c>
      <c r="B5" s="163"/>
      <c r="C5" s="163"/>
      <c r="D5" s="164"/>
    </row>
    <row r="6" spans="1:11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3">
      <c r="A8" s="55" t="s">
        <v>168</v>
      </c>
      <c r="B8" s="40">
        <f>SUM(B9:B11)</f>
        <v>3023300</v>
      </c>
      <c r="C8" s="40">
        <f t="shared" ref="C8:D8" si="0">SUM(C9:C11)</f>
        <v>2928125</v>
      </c>
      <c r="D8" s="40">
        <f t="shared" si="0"/>
        <v>2928125</v>
      </c>
    </row>
    <row r="9" spans="1:11" x14ac:dyDescent="0.3">
      <c r="A9" s="53" t="s">
        <v>169</v>
      </c>
      <c r="B9" s="23">
        <v>3023300</v>
      </c>
      <c r="C9" s="23">
        <v>2928125</v>
      </c>
      <c r="D9" s="23">
        <v>2928125</v>
      </c>
    </row>
    <row r="10" spans="1:11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3">
      <c r="A12" s="95"/>
      <c r="B12" s="12"/>
      <c r="C12" s="12"/>
      <c r="D12" s="12"/>
    </row>
    <row r="13" spans="1:11" x14ac:dyDescent="0.3">
      <c r="A13" s="55" t="s">
        <v>180</v>
      </c>
      <c r="B13" s="40">
        <f>B14+B15</f>
        <v>3023300</v>
      </c>
      <c r="C13" s="40">
        <f t="shared" ref="C13:D13" si="2">C14+C15</f>
        <v>209301</v>
      </c>
      <c r="D13" s="40">
        <f t="shared" si="2"/>
        <v>209301</v>
      </c>
    </row>
    <row r="14" spans="1:11" x14ac:dyDescent="0.3">
      <c r="A14" s="53" t="s">
        <v>172</v>
      </c>
      <c r="B14" s="23">
        <v>3023300</v>
      </c>
      <c r="C14" s="23">
        <v>209301</v>
      </c>
      <c r="D14" s="23">
        <v>209301</v>
      </c>
    </row>
    <row r="15" spans="1:11" x14ac:dyDescent="0.3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3">
      <c r="A16" s="95"/>
      <c r="B16" s="12"/>
      <c r="C16" s="12"/>
      <c r="D16" s="12"/>
    </row>
    <row r="17" spans="1:4" x14ac:dyDescent="0.3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3">
      <c r="A18" s="53" t="s">
        <v>175</v>
      </c>
      <c r="B18" s="119">
        <v>0</v>
      </c>
      <c r="C18" s="23"/>
      <c r="D18" s="23"/>
    </row>
    <row r="19" spans="1:4" x14ac:dyDescent="0.3">
      <c r="A19" s="53" t="s">
        <v>176</v>
      </c>
      <c r="B19" s="119">
        <v>0</v>
      </c>
      <c r="C19" s="23"/>
      <c r="D19" s="117"/>
    </row>
    <row r="20" spans="1:4" x14ac:dyDescent="0.3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:D21" si="4">C8-C13+C17</f>
        <v>2718824</v>
      </c>
      <c r="D21" s="40">
        <f t="shared" si="4"/>
        <v>2718824</v>
      </c>
    </row>
    <row r="22" spans="1:4" x14ac:dyDescent="0.3">
      <c r="A22" s="55"/>
      <c r="B22" s="12"/>
      <c r="C22" s="12"/>
      <c r="D22" s="12"/>
    </row>
    <row r="23" spans="1:4" x14ac:dyDescent="0.3">
      <c r="A23" s="55" t="s">
        <v>178</v>
      </c>
      <c r="B23" s="40">
        <f>B21-B11</f>
        <v>0</v>
      </c>
      <c r="C23" s="40">
        <f t="shared" ref="C23:D23" si="5">C21-C11</f>
        <v>2718824</v>
      </c>
      <c r="D23" s="40">
        <f t="shared" si="5"/>
        <v>2718824</v>
      </c>
    </row>
    <row r="24" spans="1:4" x14ac:dyDescent="0.3">
      <c r="A24" s="55"/>
      <c r="B24" s="17"/>
      <c r="C24" s="17"/>
      <c r="D24" s="17"/>
    </row>
    <row r="25" spans="1:4" x14ac:dyDescent="0.3">
      <c r="A25" s="120" t="s">
        <v>179</v>
      </c>
      <c r="B25" s="40">
        <f>B23-B17</f>
        <v>0</v>
      </c>
      <c r="C25" s="40">
        <f t="shared" ref="C25" si="6">C23-C17</f>
        <v>2718824</v>
      </c>
      <c r="D25" s="40">
        <f>D23-D17</f>
        <v>2718824</v>
      </c>
    </row>
    <row r="26" spans="1:4" x14ac:dyDescent="0.3">
      <c r="A26" s="121"/>
      <c r="B26" s="13"/>
      <c r="C26" s="13"/>
      <c r="D26" s="13"/>
    </row>
    <row r="27" spans="1:4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3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3">
      <c r="A30" s="53" t="s">
        <v>187</v>
      </c>
      <c r="B30" s="60"/>
      <c r="C30" s="60"/>
      <c r="D30" s="60"/>
    </row>
    <row r="31" spans="1:4" x14ac:dyDescent="0.3">
      <c r="A31" s="53" t="s">
        <v>188</v>
      </c>
      <c r="B31" s="60"/>
      <c r="C31" s="60"/>
      <c r="D31" s="60"/>
    </row>
    <row r="32" spans="1:4" x14ac:dyDescent="0.3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0</v>
      </c>
      <c r="C33" s="61">
        <f t="shared" ref="C33:D33" si="8">C25+C29</f>
        <v>2718824</v>
      </c>
      <c r="D33" s="61">
        <f t="shared" si="8"/>
        <v>2718824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3">
      <c r="A38" s="53" t="s">
        <v>192</v>
      </c>
      <c r="B38" s="60"/>
      <c r="C38" s="60"/>
      <c r="D38" s="60"/>
    </row>
    <row r="39" spans="1:4" x14ac:dyDescent="0.3">
      <c r="A39" s="53" t="s">
        <v>193</v>
      </c>
      <c r="B39" s="60"/>
      <c r="C39" s="60"/>
      <c r="D39" s="60"/>
    </row>
    <row r="40" spans="1:4" x14ac:dyDescent="0.3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3">
      <c r="A41" s="53" t="s">
        <v>195</v>
      </c>
      <c r="B41" s="60"/>
      <c r="C41" s="60"/>
      <c r="D41" s="60"/>
    </row>
    <row r="42" spans="1:4" x14ac:dyDescent="0.3">
      <c r="A42" s="53" t="s">
        <v>196</v>
      </c>
      <c r="B42" s="60"/>
      <c r="C42" s="60"/>
      <c r="D42" s="60"/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3023300</v>
      </c>
      <c r="C48" s="124">
        <f>C9</f>
        <v>2928125</v>
      </c>
      <c r="D48" s="124">
        <f t="shared" ref="D48" si="12">D9</f>
        <v>2928125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3">
      <c r="A50" s="128" t="s">
        <v>192</v>
      </c>
      <c r="B50" s="60"/>
      <c r="C50" s="60"/>
      <c r="D50" s="60"/>
    </row>
    <row r="51" spans="1:4" x14ac:dyDescent="0.3">
      <c r="A51" s="128" t="s">
        <v>195</v>
      </c>
      <c r="B51" s="60"/>
      <c r="C51" s="60"/>
      <c r="D51" s="60"/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3023300</v>
      </c>
      <c r="C53" s="60">
        <f t="shared" ref="C53:D53" si="14">C14</f>
        <v>209301</v>
      </c>
      <c r="D53" s="60">
        <f t="shared" si="14"/>
        <v>209301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0</v>
      </c>
      <c r="C57" s="61">
        <f>C48+C49-C53+C55</f>
        <v>2718824</v>
      </c>
      <c r="D57" s="61">
        <f t="shared" ref="D57" si="16">D48+D49-D53+D55</f>
        <v>2718824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0</v>
      </c>
      <c r="C59" s="61">
        <f t="shared" ref="C59:D59" si="17">C57-C49</f>
        <v>2718824</v>
      </c>
      <c r="D59" s="61">
        <f t="shared" si="17"/>
        <v>2718824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3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3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3023300</v>
      </c>
      <c r="Q2" s="18">
        <f>'Formato 4'!C8</f>
        <v>2928125</v>
      </c>
      <c r="R2" s="18">
        <f>'Formato 4'!D8</f>
        <v>2928125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3023300</v>
      </c>
      <c r="Q3" s="18">
        <f>'Formato 4'!C9</f>
        <v>2928125</v>
      </c>
      <c r="R3" s="18">
        <f>'Formato 4'!D9</f>
        <v>2928125</v>
      </c>
      <c r="S3" s="18"/>
      <c r="T3" s="18"/>
      <c r="U3" s="18"/>
      <c r="V3" s="18"/>
    </row>
    <row r="4" spans="1:2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3023300</v>
      </c>
      <c r="Q6" s="18">
        <f>'Formato 4'!C13</f>
        <v>209301</v>
      </c>
      <c r="R6" s="18">
        <f>'Formato 4'!D13</f>
        <v>209301</v>
      </c>
      <c r="S6" s="18"/>
      <c r="T6" s="18"/>
      <c r="U6" s="18"/>
      <c r="V6" s="18"/>
      <c r="W6" s="18"/>
      <c r="X6" s="18"/>
      <c r="Y6" s="18"/>
    </row>
    <row r="7" spans="1:2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3023300</v>
      </c>
      <c r="Q7" s="18">
        <f>'Formato 4'!C14</f>
        <v>209301</v>
      </c>
      <c r="R7" s="18">
        <f>'Formato 4'!D14</f>
        <v>209301</v>
      </c>
    </row>
    <row r="8" spans="1:2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2718824</v>
      </c>
      <c r="R12" s="18">
        <f>'Formato 4'!D21</f>
        <v>2718824</v>
      </c>
    </row>
    <row r="13" spans="1:2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2718824</v>
      </c>
      <c r="R13" s="18">
        <f>'Formato 4'!D23</f>
        <v>2718824</v>
      </c>
    </row>
    <row r="14" spans="1:2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2718824</v>
      </c>
      <c r="R14" s="18">
        <f>'Formato 4'!D25</f>
        <v>2718824</v>
      </c>
    </row>
    <row r="15" spans="1:2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2718824</v>
      </c>
      <c r="R18">
        <f>'Formato 4'!D33</f>
        <v>2718824</v>
      </c>
    </row>
    <row r="19" spans="1:18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3023300</v>
      </c>
      <c r="Q26">
        <f>'Formato 4'!C48</f>
        <v>2928125</v>
      </c>
      <c r="R26">
        <f>'Formato 4'!D48</f>
        <v>2928125</v>
      </c>
    </row>
    <row r="27" spans="1:18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3023300</v>
      </c>
      <c r="Q30">
        <f>'Formato 4'!C53</f>
        <v>209301</v>
      </c>
      <c r="R30">
        <f>'Formato 4'!D53</f>
        <v>209301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73" sqref="B73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71" t="s">
        <v>206</v>
      </c>
      <c r="B1" s="171"/>
      <c r="C1" s="171"/>
      <c r="D1" s="171"/>
      <c r="E1" s="171"/>
      <c r="F1" s="171"/>
      <c r="G1" s="171"/>
    </row>
    <row r="2" spans="1:8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8" x14ac:dyDescent="0.3">
      <c r="A3" s="156" t="s">
        <v>207</v>
      </c>
      <c r="B3" s="157"/>
      <c r="C3" s="157"/>
      <c r="D3" s="157"/>
      <c r="E3" s="157"/>
      <c r="F3" s="157"/>
      <c r="G3" s="158"/>
    </row>
    <row r="4" spans="1:8" x14ac:dyDescent="0.3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1"/>
    </row>
    <row r="5" spans="1:8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3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28.8" x14ac:dyDescent="0.3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3">
      <c r="A19" s="63" t="s">
        <v>225</v>
      </c>
      <c r="B19" s="60"/>
      <c r="C19" s="60"/>
      <c r="D19" s="60"/>
      <c r="E19" s="60"/>
      <c r="F19" s="60"/>
      <c r="G19" s="60"/>
    </row>
    <row r="20" spans="1:7" x14ac:dyDescent="0.3">
      <c r="A20" s="63" t="s">
        <v>226</v>
      </c>
      <c r="B20" s="60"/>
      <c r="C20" s="60"/>
      <c r="D20" s="60"/>
      <c r="E20" s="60"/>
      <c r="F20" s="60"/>
      <c r="G20" s="60"/>
    </row>
    <row r="21" spans="1:7" x14ac:dyDescent="0.3">
      <c r="A21" s="63" t="s">
        <v>227</v>
      </c>
      <c r="B21" s="60"/>
      <c r="C21" s="60"/>
      <c r="D21" s="60"/>
      <c r="E21" s="60"/>
      <c r="F21" s="60"/>
      <c r="G21" s="60"/>
    </row>
    <row r="22" spans="1:7" x14ac:dyDescent="0.3">
      <c r="A22" s="63" t="s">
        <v>228</v>
      </c>
      <c r="B22" s="60"/>
      <c r="C22" s="60"/>
      <c r="D22" s="60"/>
      <c r="E22" s="60"/>
      <c r="F22" s="60"/>
      <c r="G22" s="60"/>
    </row>
    <row r="23" spans="1:7" x14ac:dyDescent="0.3">
      <c r="A23" s="63" t="s">
        <v>229</v>
      </c>
      <c r="B23" s="60"/>
      <c r="C23" s="60"/>
      <c r="D23" s="60"/>
      <c r="E23" s="60"/>
      <c r="F23" s="60"/>
      <c r="G23" s="60"/>
    </row>
    <row r="24" spans="1:7" x14ac:dyDescent="0.3">
      <c r="A24" s="63" t="s">
        <v>230</v>
      </c>
      <c r="B24" s="60"/>
      <c r="C24" s="60"/>
      <c r="D24" s="60"/>
      <c r="E24" s="60"/>
      <c r="F24" s="60"/>
      <c r="G24" s="60"/>
    </row>
    <row r="25" spans="1:7" x14ac:dyDescent="0.3">
      <c r="A25" s="63" t="s">
        <v>231</v>
      </c>
      <c r="B25" s="60"/>
      <c r="C25" s="60"/>
      <c r="D25" s="60"/>
      <c r="E25" s="60"/>
      <c r="F25" s="60"/>
      <c r="G25" s="60"/>
    </row>
    <row r="26" spans="1:7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3">
      <c r="A27" s="63" t="s">
        <v>233</v>
      </c>
      <c r="B27" s="60"/>
      <c r="C27" s="60"/>
      <c r="D27" s="60"/>
      <c r="E27" s="60"/>
      <c r="F27" s="60"/>
      <c r="G27" s="60"/>
    </row>
    <row r="28" spans="1:7" x14ac:dyDescent="0.3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3">
      <c r="A29" s="63" t="s">
        <v>235</v>
      </c>
      <c r="B29" s="60"/>
      <c r="C29" s="60"/>
      <c r="D29" s="60"/>
      <c r="E29" s="60"/>
      <c r="F29" s="60"/>
      <c r="G29" s="60"/>
    </row>
    <row r="30" spans="1:7" x14ac:dyDescent="0.3">
      <c r="A30" s="63" t="s">
        <v>236</v>
      </c>
      <c r="B30" s="60"/>
      <c r="C30" s="60"/>
      <c r="D30" s="60"/>
      <c r="E30" s="60"/>
      <c r="F30" s="60"/>
      <c r="G30" s="60"/>
    </row>
    <row r="31" spans="1:7" x14ac:dyDescent="0.3">
      <c r="A31" s="63" t="s">
        <v>237</v>
      </c>
      <c r="B31" s="60"/>
      <c r="C31" s="60"/>
      <c r="D31" s="60"/>
      <c r="E31" s="60"/>
      <c r="F31" s="60"/>
      <c r="G31" s="60"/>
    </row>
    <row r="32" spans="1:7" x14ac:dyDescent="0.3">
      <c r="A32" s="63" t="s">
        <v>238</v>
      </c>
      <c r="B32" s="60"/>
      <c r="C32" s="60"/>
      <c r="D32" s="60"/>
      <c r="E32" s="60"/>
      <c r="F32" s="60"/>
      <c r="G32" s="60"/>
    </row>
    <row r="33" spans="1:8" x14ac:dyDescent="0.3">
      <c r="A33" s="63" t="s">
        <v>239</v>
      </c>
      <c r="B33" s="60"/>
      <c r="C33" s="60"/>
      <c r="D33" s="60"/>
      <c r="E33" s="60"/>
      <c r="F33" s="60"/>
      <c r="G33" s="60"/>
    </row>
    <row r="34" spans="1:8" x14ac:dyDescent="0.3">
      <c r="A34" s="53" t="s">
        <v>240</v>
      </c>
      <c r="B34" s="60"/>
      <c r="C34" s="60"/>
      <c r="D34" s="60"/>
      <c r="E34" s="60"/>
      <c r="F34" s="60"/>
      <c r="G34" s="60"/>
    </row>
    <row r="35" spans="1:8" x14ac:dyDescent="0.3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3">
      <c r="A36" s="63" t="s">
        <v>242</v>
      </c>
      <c r="B36" s="60"/>
      <c r="C36" s="60"/>
      <c r="D36" s="60"/>
      <c r="E36" s="60"/>
      <c r="F36" s="60"/>
      <c r="G36" s="60"/>
    </row>
    <row r="37" spans="1:8" x14ac:dyDescent="0.3">
      <c r="A37" s="53" t="s">
        <v>243</v>
      </c>
      <c r="B37" s="60">
        <f>B38+B39</f>
        <v>3023300</v>
      </c>
      <c r="C37" s="60">
        <f t="shared" ref="C37:G37" si="3">C38+C39</f>
        <v>0</v>
      </c>
      <c r="D37" s="60">
        <f t="shared" si="3"/>
        <v>3023300</v>
      </c>
      <c r="E37" s="60">
        <f t="shared" si="3"/>
        <v>2928125</v>
      </c>
      <c r="F37" s="60">
        <f t="shared" si="3"/>
        <v>2928125</v>
      </c>
      <c r="G37" s="60">
        <f t="shared" si="3"/>
        <v>-95175</v>
      </c>
    </row>
    <row r="38" spans="1:8" x14ac:dyDescent="0.3">
      <c r="A38" s="63" t="s">
        <v>244</v>
      </c>
      <c r="B38" s="60"/>
      <c r="C38" s="60"/>
      <c r="D38" s="60"/>
      <c r="E38" s="60"/>
      <c r="F38" s="60"/>
      <c r="G38" s="60"/>
    </row>
    <row r="39" spans="1:8" x14ac:dyDescent="0.3">
      <c r="A39" s="63" t="s">
        <v>245</v>
      </c>
      <c r="B39" s="60">
        <v>3023300</v>
      </c>
      <c r="C39" s="60">
        <v>0</v>
      </c>
      <c r="D39" s="60">
        <f>B39+C39</f>
        <v>3023300</v>
      </c>
      <c r="E39" s="60">
        <v>2928125</v>
      </c>
      <c r="F39" s="60">
        <v>2928125</v>
      </c>
      <c r="G39" s="60">
        <f>F39-B39</f>
        <v>-95175</v>
      </c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3023300</v>
      </c>
      <c r="C41" s="61">
        <f t="shared" ref="C41:E41" si="4">SUM(C9,C10,C11,C12,C13,C14,C15,C16,C28,C34,C35,C37)</f>
        <v>0</v>
      </c>
      <c r="D41" s="61">
        <f t="shared" si="4"/>
        <v>3023300</v>
      </c>
      <c r="E41" s="61">
        <f t="shared" si="4"/>
        <v>2928125</v>
      </c>
      <c r="F41" s="61">
        <f>SUM(F9,F10,F11,F12,F13,F14,F15,F16,F28,F34,F35,F37)</f>
        <v>2928125</v>
      </c>
      <c r="G41" s="61">
        <f>SUM(G9,G10,G11,G12,G13,G14,G15,G16,G28,G34,G35,G37)</f>
        <v>-95175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3">
      <c r="A46" s="69" t="s">
        <v>249</v>
      </c>
      <c r="B46" s="60"/>
      <c r="C46" s="60"/>
      <c r="D46" s="60"/>
      <c r="E46" s="60"/>
      <c r="F46" s="60"/>
      <c r="G46" s="60"/>
    </row>
    <row r="47" spans="1:8" x14ac:dyDescent="0.3">
      <c r="A47" s="69" t="s">
        <v>250</v>
      </c>
      <c r="B47" s="60"/>
      <c r="C47" s="60"/>
      <c r="D47" s="60"/>
      <c r="E47" s="60"/>
      <c r="F47" s="60"/>
      <c r="G47" s="60"/>
    </row>
    <row r="48" spans="1:8" x14ac:dyDescent="0.3">
      <c r="A48" s="69" t="s">
        <v>251</v>
      </c>
      <c r="B48" s="60"/>
      <c r="C48" s="60"/>
      <c r="D48" s="60"/>
      <c r="E48" s="60"/>
      <c r="F48" s="60"/>
      <c r="G48" s="60"/>
    </row>
    <row r="49" spans="1:7" ht="28.8" x14ac:dyDescent="0.3">
      <c r="A49" s="69" t="s">
        <v>252</v>
      </c>
      <c r="B49" s="60"/>
      <c r="C49" s="60"/>
      <c r="D49" s="60"/>
      <c r="E49" s="60"/>
      <c r="F49" s="60"/>
      <c r="G49" s="60"/>
    </row>
    <row r="50" spans="1:7" x14ac:dyDescent="0.3">
      <c r="A50" s="69" t="s">
        <v>253</v>
      </c>
      <c r="B50" s="60"/>
      <c r="C50" s="60"/>
      <c r="D50" s="60"/>
      <c r="E50" s="60"/>
      <c r="F50" s="60"/>
      <c r="G50" s="60"/>
    </row>
    <row r="51" spans="1:7" x14ac:dyDescent="0.3">
      <c r="A51" s="69" t="s">
        <v>254</v>
      </c>
      <c r="B51" s="60"/>
      <c r="C51" s="60"/>
      <c r="D51" s="60"/>
      <c r="E51" s="60"/>
      <c r="F51" s="60"/>
      <c r="G51" s="60"/>
    </row>
    <row r="52" spans="1:7" x14ac:dyDescent="0.3">
      <c r="A52" s="48" t="s">
        <v>255</v>
      </c>
      <c r="B52" s="60"/>
      <c r="C52" s="60"/>
      <c r="D52" s="60"/>
      <c r="E52" s="60"/>
      <c r="F52" s="60"/>
      <c r="G52" s="60"/>
    </row>
    <row r="53" spans="1:7" x14ac:dyDescent="0.3">
      <c r="A53" s="63" t="s">
        <v>256</v>
      </c>
      <c r="B53" s="60"/>
      <c r="C53" s="60"/>
      <c r="D53" s="60"/>
      <c r="E53" s="60"/>
      <c r="F53" s="60"/>
      <c r="G53" s="60"/>
    </row>
    <row r="54" spans="1:7" x14ac:dyDescent="0.3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3">
      <c r="A55" s="48" t="s">
        <v>258</v>
      </c>
      <c r="B55" s="60"/>
      <c r="C55" s="60"/>
      <c r="D55" s="60"/>
      <c r="E55" s="60"/>
      <c r="F55" s="60"/>
      <c r="G55" s="60"/>
    </row>
    <row r="56" spans="1:7" x14ac:dyDescent="0.3">
      <c r="A56" s="69" t="s">
        <v>259</v>
      </c>
      <c r="B56" s="60"/>
      <c r="C56" s="60"/>
      <c r="D56" s="60"/>
      <c r="E56" s="60"/>
      <c r="F56" s="60"/>
      <c r="G56" s="60"/>
    </row>
    <row r="57" spans="1:7" x14ac:dyDescent="0.3">
      <c r="A57" s="69" t="s">
        <v>260</v>
      </c>
      <c r="B57" s="60"/>
      <c r="C57" s="60"/>
      <c r="D57" s="60"/>
      <c r="E57" s="60"/>
      <c r="F57" s="60"/>
      <c r="G57" s="60"/>
    </row>
    <row r="58" spans="1:7" x14ac:dyDescent="0.3">
      <c r="A58" s="48" t="s">
        <v>261</v>
      </c>
      <c r="B58" s="60"/>
      <c r="C58" s="60"/>
      <c r="D58" s="60"/>
      <c r="E58" s="60"/>
      <c r="F58" s="60"/>
      <c r="G58" s="60"/>
    </row>
    <row r="59" spans="1:7" x14ac:dyDescent="0.3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3">
      <c r="A60" s="69" t="s">
        <v>263</v>
      </c>
      <c r="B60" s="60"/>
      <c r="C60" s="60"/>
      <c r="D60" s="60"/>
      <c r="E60" s="60"/>
      <c r="F60" s="60"/>
      <c r="G60" s="60"/>
    </row>
    <row r="61" spans="1:7" x14ac:dyDescent="0.3">
      <c r="A61" s="69" t="s">
        <v>264</v>
      </c>
      <c r="B61" s="60"/>
      <c r="C61" s="60"/>
      <c r="D61" s="60"/>
      <c r="E61" s="60"/>
      <c r="F61" s="60"/>
      <c r="G61" s="60"/>
    </row>
    <row r="62" spans="1:7" x14ac:dyDescent="0.3">
      <c r="A62" s="53" t="s">
        <v>265</v>
      </c>
      <c r="B62" s="60"/>
      <c r="C62" s="60"/>
      <c r="D62" s="60"/>
      <c r="E62" s="60"/>
      <c r="F62" s="60"/>
      <c r="G62" s="60"/>
    </row>
    <row r="63" spans="1:7" x14ac:dyDescent="0.3">
      <c r="A63" s="53" t="s">
        <v>266</v>
      </c>
      <c r="B63" s="60"/>
      <c r="C63" s="60"/>
      <c r="D63" s="60"/>
      <c r="E63" s="60"/>
      <c r="F63" s="60"/>
      <c r="G63" s="60"/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3">
      <c r="A68" s="53" t="s">
        <v>269</v>
      </c>
      <c r="B68" s="60"/>
      <c r="C68" s="60"/>
      <c r="D68" s="60"/>
      <c r="E68" s="60"/>
      <c r="F68" s="60"/>
      <c r="G68" s="60"/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3023300</v>
      </c>
      <c r="C70" s="61">
        <f t="shared" ref="C70:G70" si="10">C41+C65+C67</f>
        <v>0</v>
      </c>
      <c r="D70" s="61">
        <f t="shared" si="10"/>
        <v>3023300</v>
      </c>
      <c r="E70" s="61">
        <f t="shared" si="10"/>
        <v>2928125</v>
      </c>
      <c r="F70" s="61">
        <f t="shared" si="10"/>
        <v>2928125</v>
      </c>
      <c r="G70" s="61">
        <f t="shared" si="10"/>
        <v>-95175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/>
      <c r="C73" s="60"/>
      <c r="D73" s="60"/>
      <c r="E73" s="60"/>
      <c r="F73" s="60"/>
      <c r="G73" s="60"/>
    </row>
    <row r="74" spans="1:7" x14ac:dyDescent="0.3">
      <c r="A74" s="130" t="s">
        <v>273</v>
      </c>
      <c r="B74" s="60"/>
      <c r="C74" s="60"/>
      <c r="D74" s="60"/>
      <c r="E74" s="60"/>
      <c r="F74" s="60"/>
      <c r="G74" s="60"/>
    </row>
    <row r="75" spans="1:7" x14ac:dyDescent="0.3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3023300</v>
      </c>
      <c r="Q31" s="18">
        <f>'Formato 5'!C37</f>
        <v>0</v>
      </c>
      <c r="R31" s="18">
        <f>'Formato 5'!D37</f>
        <v>3023300</v>
      </c>
      <c r="S31" s="18">
        <f>'Formato 5'!E37</f>
        <v>2928125</v>
      </c>
      <c r="T31" s="18">
        <f>'Formato 5'!F37</f>
        <v>2928125</v>
      </c>
      <c r="U31" s="18">
        <f>'Formato 5'!G37</f>
        <v>-95175</v>
      </c>
    </row>
    <row r="32" spans="1:21" x14ac:dyDescent="0.3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3023300</v>
      </c>
      <c r="Q33" s="18">
        <f>'Formato 5'!C39</f>
        <v>0</v>
      </c>
      <c r="R33" s="18">
        <f>'Formato 5'!D39</f>
        <v>3023300</v>
      </c>
      <c r="S33" s="18">
        <f>'Formato 5'!E39</f>
        <v>2928125</v>
      </c>
      <c r="T33" s="18">
        <f>'Formato 5'!F39</f>
        <v>2928125</v>
      </c>
      <c r="U33" s="18">
        <f>'Formato 5'!G39</f>
        <v>-95175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3023300</v>
      </c>
      <c r="Q34">
        <f>'Formato 5'!C41</f>
        <v>0</v>
      </c>
      <c r="R34">
        <f>'Formato 5'!D41</f>
        <v>3023300</v>
      </c>
      <c r="S34">
        <f>'Formato 5'!E41</f>
        <v>2928125</v>
      </c>
      <c r="T34">
        <f>'Formato 5'!F41</f>
        <v>2928125</v>
      </c>
      <c r="U34">
        <f>'Formato 5'!G41</f>
        <v>-95175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120" zoomScaleNormal="120" zoomScalePageLayoutView="90" workbookViewId="0">
      <selection activeCell="E37" sqref="E37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2" t="s">
        <v>3285</v>
      </c>
      <c r="B1" s="171"/>
      <c r="C1" s="171"/>
      <c r="D1" s="171"/>
      <c r="E1" s="171"/>
      <c r="F1" s="171"/>
      <c r="G1" s="171"/>
    </row>
    <row r="2" spans="1:7" x14ac:dyDescent="0.3">
      <c r="A2" s="175" t="str">
        <f>ENTE_PUBLICO_A</f>
        <v>FIDEICOMISO CIUDAD INDUSTRIAL DE LEÓN, Gobierno del Estado de Guanajuato (a)</v>
      </c>
      <c r="B2" s="175"/>
      <c r="C2" s="175"/>
      <c r="D2" s="175"/>
      <c r="E2" s="175"/>
      <c r="F2" s="175"/>
      <c r="G2" s="175"/>
    </row>
    <row r="3" spans="1:7" x14ac:dyDescent="0.3">
      <c r="A3" s="176" t="s">
        <v>277</v>
      </c>
      <c r="B3" s="176"/>
      <c r="C3" s="176"/>
      <c r="D3" s="176"/>
      <c r="E3" s="176"/>
      <c r="F3" s="176"/>
      <c r="G3" s="176"/>
    </row>
    <row r="4" spans="1:7" x14ac:dyDescent="0.3">
      <c r="A4" s="176" t="s">
        <v>278</v>
      </c>
      <c r="B4" s="176"/>
      <c r="C4" s="176"/>
      <c r="D4" s="176"/>
      <c r="E4" s="176"/>
      <c r="F4" s="176"/>
      <c r="G4" s="176"/>
    </row>
    <row r="5" spans="1:7" x14ac:dyDescent="0.3">
      <c r="A5" s="177" t="str">
        <f>TRIMESTRE</f>
        <v>Del 1 de enero al 30 de marzo de 2022 (b)</v>
      </c>
      <c r="B5" s="177"/>
      <c r="C5" s="177"/>
      <c r="D5" s="177"/>
      <c r="E5" s="177"/>
      <c r="F5" s="177"/>
      <c r="G5" s="177"/>
    </row>
    <row r="6" spans="1:7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3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28.8" x14ac:dyDescent="0.3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3">
      <c r="A9" s="82" t="s">
        <v>285</v>
      </c>
      <c r="B9" s="79">
        <f>SUM(B10,B18,B28,B38,B48,B58,B62,B71,B75)</f>
        <v>3023300</v>
      </c>
      <c r="C9" s="79">
        <f t="shared" ref="C9:G9" si="0">SUM(C10,C18,C28,C38,C48,C58,C62,C71,C75)</f>
        <v>0</v>
      </c>
      <c r="D9" s="79">
        <f t="shared" si="0"/>
        <v>3023300</v>
      </c>
      <c r="E9" s="79">
        <f t="shared" si="0"/>
        <v>209301</v>
      </c>
      <c r="F9" s="79">
        <f t="shared" si="0"/>
        <v>209301</v>
      </c>
      <c r="G9" s="79">
        <f t="shared" si="0"/>
        <v>2813999</v>
      </c>
    </row>
    <row r="10" spans="1:7" x14ac:dyDescent="0.3">
      <c r="A10" s="83" t="s">
        <v>286</v>
      </c>
      <c r="B10" s="80">
        <f>SUM(B11:B17)</f>
        <v>500900</v>
      </c>
      <c r="C10" s="80">
        <f t="shared" ref="C10:F10" si="1">SUM(C11:C17)</f>
        <v>0</v>
      </c>
      <c r="D10" s="80">
        <f t="shared" si="1"/>
        <v>500900</v>
      </c>
      <c r="E10" s="80">
        <f t="shared" si="1"/>
        <v>68558</v>
      </c>
      <c r="F10" s="80">
        <f t="shared" si="1"/>
        <v>68558</v>
      </c>
      <c r="G10" s="80">
        <f>SUM(G11:G17)</f>
        <v>432342</v>
      </c>
    </row>
    <row r="11" spans="1:7" x14ac:dyDescent="0.3">
      <c r="A11" s="84" t="s">
        <v>287</v>
      </c>
      <c r="B11" s="80">
        <v>210162</v>
      </c>
      <c r="C11" s="80"/>
      <c r="D11" s="80">
        <f>B11+C11</f>
        <v>210162</v>
      </c>
      <c r="E11" s="80">
        <v>48234</v>
      </c>
      <c r="F11" s="80">
        <v>48234</v>
      </c>
      <c r="G11" s="80">
        <f>D11-E11</f>
        <v>161928</v>
      </c>
    </row>
    <row r="12" spans="1:7" x14ac:dyDescent="0.3">
      <c r="A12" s="84" t="s">
        <v>288</v>
      </c>
      <c r="B12" s="80">
        <v>0</v>
      </c>
      <c r="C12" s="80"/>
      <c r="D12" s="80">
        <f t="shared" ref="D12:D38" si="2">B12+C12</f>
        <v>0</v>
      </c>
      <c r="E12" s="80">
        <v>0</v>
      </c>
      <c r="F12" s="80">
        <v>0</v>
      </c>
      <c r="G12" s="80">
        <f>D12-E12</f>
        <v>0</v>
      </c>
    </row>
    <row r="13" spans="1:7" x14ac:dyDescent="0.3">
      <c r="A13" s="84" t="s">
        <v>289</v>
      </c>
      <c r="B13" s="80">
        <v>117771</v>
      </c>
      <c r="C13" s="80"/>
      <c r="D13" s="80">
        <f t="shared" si="2"/>
        <v>117771</v>
      </c>
      <c r="E13" s="80">
        <v>0</v>
      </c>
      <c r="F13" s="80">
        <v>0</v>
      </c>
      <c r="G13" s="80">
        <f t="shared" ref="G13:G17" si="3">D13-E13</f>
        <v>117771</v>
      </c>
    </row>
    <row r="14" spans="1:7" x14ac:dyDescent="0.3">
      <c r="A14" s="84" t="s">
        <v>290</v>
      </c>
      <c r="B14" s="80">
        <v>43200</v>
      </c>
      <c r="C14" s="80"/>
      <c r="D14" s="80">
        <f t="shared" si="2"/>
        <v>43200</v>
      </c>
      <c r="E14" s="80">
        <v>8223</v>
      </c>
      <c r="F14" s="80">
        <v>8223</v>
      </c>
      <c r="G14" s="80">
        <f t="shared" si="3"/>
        <v>34977</v>
      </c>
    </row>
    <row r="15" spans="1:7" x14ac:dyDescent="0.3">
      <c r="A15" s="84" t="s">
        <v>291</v>
      </c>
      <c r="B15" s="80">
        <v>129767</v>
      </c>
      <c r="C15" s="80"/>
      <c r="D15" s="80">
        <f t="shared" si="2"/>
        <v>129767</v>
      </c>
      <c r="E15" s="80">
        <v>12101</v>
      </c>
      <c r="F15" s="80">
        <v>12101</v>
      </c>
      <c r="G15" s="80">
        <f t="shared" si="3"/>
        <v>117666</v>
      </c>
    </row>
    <row r="16" spans="1:7" x14ac:dyDescent="0.3">
      <c r="A16" s="84" t="s">
        <v>292</v>
      </c>
      <c r="B16" s="80">
        <v>0</v>
      </c>
      <c r="C16" s="80"/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3">
      <c r="A17" s="84" t="s">
        <v>293</v>
      </c>
      <c r="B17" s="80">
        <v>0</v>
      </c>
      <c r="C17" s="80"/>
      <c r="D17" s="80">
        <f t="shared" si="2"/>
        <v>0</v>
      </c>
      <c r="E17" s="80"/>
      <c r="F17" s="80"/>
      <c r="G17" s="80">
        <f t="shared" si="3"/>
        <v>0</v>
      </c>
    </row>
    <row r="18" spans="1:7" x14ac:dyDescent="0.3">
      <c r="A18" s="83" t="s">
        <v>294</v>
      </c>
      <c r="B18" s="80">
        <f>SUM(B19:B27)</f>
        <v>11500</v>
      </c>
      <c r="C18" s="80">
        <f t="shared" ref="C18:F18" si="4">SUM(C19:C27)</f>
        <v>0</v>
      </c>
      <c r="D18" s="80">
        <f t="shared" ref="D18:D75" si="5">B18+C18</f>
        <v>11500</v>
      </c>
      <c r="E18" s="80">
        <f t="shared" si="4"/>
        <v>193</v>
      </c>
      <c r="F18" s="80">
        <f t="shared" si="4"/>
        <v>193</v>
      </c>
      <c r="G18" s="80">
        <f>SUM(G19:G27)</f>
        <v>11307</v>
      </c>
    </row>
    <row r="19" spans="1:7" x14ac:dyDescent="0.3">
      <c r="A19" s="84" t="s">
        <v>295</v>
      </c>
      <c r="B19" s="80">
        <v>7500</v>
      </c>
      <c r="C19" s="80"/>
      <c r="D19" s="80">
        <f t="shared" si="2"/>
        <v>7500</v>
      </c>
      <c r="E19" s="80">
        <v>193</v>
      </c>
      <c r="F19" s="80">
        <v>193</v>
      </c>
      <c r="G19" s="80">
        <f>D19-E19</f>
        <v>7307</v>
      </c>
    </row>
    <row r="20" spans="1:7" x14ac:dyDescent="0.3">
      <c r="A20" s="84" t="s">
        <v>296</v>
      </c>
      <c r="B20" s="80">
        <v>0</v>
      </c>
      <c r="C20" s="80"/>
      <c r="D20" s="80">
        <f t="shared" si="2"/>
        <v>0</v>
      </c>
      <c r="E20" s="80"/>
      <c r="F20" s="80"/>
      <c r="G20" s="80">
        <f t="shared" ref="G20:G27" si="6">D20-E20</f>
        <v>0</v>
      </c>
    </row>
    <row r="21" spans="1:7" x14ac:dyDescent="0.3">
      <c r="A21" s="84" t="s">
        <v>297</v>
      </c>
      <c r="B21" s="80">
        <v>0</v>
      </c>
      <c r="C21" s="80"/>
      <c r="D21" s="80">
        <f t="shared" si="2"/>
        <v>0</v>
      </c>
      <c r="E21" s="80"/>
      <c r="F21" s="80"/>
      <c r="G21" s="80">
        <f t="shared" si="6"/>
        <v>0</v>
      </c>
    </row>
    <row r="22" spans="1:7" x14ac:dyDescent="0.3">
      <c r="A22" s="84" t="s">
        <v>298</v>
      </c>
      <c r="B22" s="80">
        <v>0</v>
      </c>
      <c r="C22" s="80"/>
      <c r="D22" s="80">
        <f t="shared" si="2"/>
        <v>0</v>
      </c>
      <c r="E22" s="80"/>
      <c r="F22" s="80"/>
      <c r="G22" s="80">
        <f t="shared" si="6"/>
        <v>0</v>
      </c>
    </row>
    <row r="23" spans="1:7" x14ac:dyDescent="0.3">
      <c r="A23" s="84" t="s">
        <v>299</v>
      </c>
      <c r="B23" s="80">
        <v>0</v>
      </c>
      <c r="C23" s="80"/>
      <c r="D23" s="80">
        <f t="shared" si="2"/>
        <v>0</v>
      </c>
      <c r="E23" s="80"/>
      <c r="F23" s="80"/>
      <c r="G23" s="80">
        <f t="shared" si="6"/>
        <v>0</v>
      </c>
    </row>
    <row r="24" spans="1:7" x14ac:dyDescent="0.3">
      <c r="A24" s="84" t="s">
        <v>300</v>
      </c>
      <c r="B24" s="80">
        <v>0</v>
      </c>
      <c r="C24" s="80"/>
      <c r="D24" s="80">
        <f t="shared" si="2"/>
        <v>0</v>
      </c>
      <c r="E24" s="80"/>
      <c r="F24" s="80"/>
      <c r="G24" s="80">
        <f t="shared" si="6"/>
        <v>0</v>
      </c>
    </row>
    <row r="25" spans="1:7" x14ac:dyDescent="0.3">
      <c r="A25" s="84" t="s">
        <v>301</v>
      </c>
      <c r="B25" s="80">
        <v>0</v>
      </c>
      <c r="C25" s="80"/>
      <c r="D25" s="80">
        <f t="shared" si="2"/>
        <v>0</v>
      </c>
      <c r="E25" s="80"/>
      <c r="F25" s="80"/>
      <c r="G25" s="80">
        <f t="shared" si="6"/>
        <v>0</v>
      </c>
    </row>
    <row r="26" spans="1:7" x14ac:dyDescent="0.3">
      <c r="A26" s="84" t="s">
        <v>302</v>
      </c>
      <c r="B26" s="80">
        <v>0</v>
      </c>
      <c r="C26" s="80"/>
      <c r="D26" s="80">
        <f t="shared" si="2"/>
        <v>0</v>
      </c>
      <c r="E26" s="80"/>
      <c r="F26" s="80"/>
      <c r="G26" s="80">
        <f t="shared" si="6"/>
        <v>0</v>
      </c>
    </row>
    <row r="27" spans="1:7" x14ac:dyDescent="0.3">
      <c r="A27" s="84" t="s">
        <v>303</v>
      </c>
      <c r="B27" s="80">
        <v>4000</v>
      </c>
      <c r="C27" s="80"/>
      <c r="D27" s="80">
        <f t="shared" si="2"/>
        <v>4000</v>
      </c>
      <c r="E27" s="80"/>
      <c r="F27" s="80"/>
      <c r="G27" s="80">
        <f t="shared" si="6"/>
        <v>4000</v>
      </c>
    </row>
    <row r="28" spans="1:7" x14ac:dyDescent="0.3">
      <c r="A28" s="83" t="s">
        <v>304</v>
      </c>
      <c r="B28" s="80">
        <f>SUM(B29:B37)</f>
        <v>2510900</v>
      </c>
      <c r="C28" s="80">
        <f t="shared" ref="C28:G28" si="7">SUM(C29:C37)</f>
        <v>0</v>
      </c>
      <c r="D28" s="80">
        <f t="shared" si="5"/>
        <v>2510900</v>
      </c>
      <c r="E28" s="80">
        <f t="shared" si="7"/>
        <v>140550</v>
      </c>
      <c r="F28" s="80">
        <f t="shared" si="7"/>
        <v>140550</v>
      </c>
      <c r="G28" s="80">
        <f t="shared" si="7"/>
        <v>2370350</v>
      </c>
    </row>
    <row r="29" spans="1:7" x14ac:dyDescent="0.3">
      <c r="A29" s="84" t="s">
        <v>305</v>
      </c>
      <c r="B29" s="80">
        <v>23500</v>
      </c>
      <c r="C29" s="80"/>
      <c r="D29" s="80">
        <f t="shared" si="2"/>
        <v>23500</v>
      </c>
      <c r="E29" s="80">
        <v>4437</v>
      </c>
      <c r="F29" s="80">
        <v>4437</v>
      </c>
      <c r="G29" s="80">
        <f>D29-E29</f>
        <v>19063</v>
      </c>
    </row>
    <row r="30" spans="1:7" x14ac:dyDescent="0.3">
      <c r="A30" s="84" t="s">
        <v>306</v>
      </c>
      <c r="B30" s="80">
        <v>0</v>
      </c>
      <c r="C30" s="80"/>
      <c r="D30" s="80">
        <f t="shared" si="2"/>
        <v>0</v>
      </c>
      <c r="E30" s="80">
        <v>0</v>
      </c>
      <c r="F30" s="80">
        <v>0</v>
      </c>
      <c r="G30" s="80">
        <f t="shared" ref="G30:G37" si="8">D30-E30</f>
        <v>0</v>
      </c>
    </row>
    <row r="31" spans="1:7" x14ac:dyDescent="0.3">
      <c r="A31" s="84" t="s">
        <v>307</v>
      </c>
      <c r="B31" s="80">
        <v>527200</v>
      </c>
      <c r="C31" s="80"/>
      <c r="D31" s="80">
        <f t="shared" si="2"/>
        <v>527200</v>
      </c>
      <c r="E31" s="80">
        <v>10798</v>
      </c>
      <c r="F31" s="80">
        <v>10798</v>
      </c>
      <c r="G31" s="80">
        <f t="shared" si="8"/>
        <v>516402</v>
      </c>
    </row>
    <row r="32" spans="1:7" x14ac:dyDescent="0.3">
      <c r="A32" s="84" t="s">
        <v>308</v>
      </c>
      <c r="B32" s="80">
        <v>190000</v>
      </c>
      <c r="C32" s="80"/>
      <c r="D32" s="80">
        <f t="shared" si="2"/>
        <v>190000</v>
      </c>
      <c r="E32" s="80">
        <v>47204</v>
      </c>
      <c r="F32" s="80">
        <v>47204</v>
      </c>
      <c r="G32" s="80">
        <f t="shared" si="8"/>
        <v>142796</v>
      </c>
    </row>
    <row r="33" spans="1:7" x14ac:dyDescent="0.3">
      <c r="A33" s="84" t="s">
        <v>309</v>
      </c>
      <c r="B33" s="80">
        <v>8000</v>
      </c>
      <c r="C33" s="80"/>
      <c r="D33" s="80">
        <f t="shared" si="2"/>
        <v>8000</v>
      </c>
      <c r="E33" s="80">
        <v>0</v>
      </c>
      <c r="F33" s="80">
        <v>0</v>
      </c>
      <c r="G33" s="80">
        <f t="shared" si="8"/>
        <v>8000</v>
      </c>
    </row>
    <row r="34" spans="1:7" x14ac:dyDescent="0.3">
      <c r="A34" s="84" t="s">
        <v>310</v>
      </c>
      <c r="B34" s="80">
        <v>0</v>
      </c>
      <c r="C34" s="80"/>
      <c r="D34" s="80">
        <f t="shared" si="2"/>
        <v>0</v>
      </c>
      <c r="E34" s="80">
        <v>0</v>
      </c>
      <c r="F34" s="80">
        <v>0</v>
      </c>
      <c r="G34" s="80">
        <f t="shared" si="8"/>
        <v>0</v>
      </c>
    </row>
    <row r="35" spans="1:7" x14ac:dyDescent="0.3">
      <c r="A35" s="84" t="s">
        <v>311</v>
      </c>
      <c r="B35" s="80">
        <v>1200</v>
      </c>
      <c r="C35" s="80"/>
      <c r="D35" s="80">
        <f t="shared" si="2"/>
        <v>1200</v>
      </c>
      <c r="E35" s="80">
        <v>208</v>
      </c>
      <c r="F35" s="80">
        <v>208</v>
      </c>
      <c r="G35" s="80">
        <f t="shared" si="8"/>
        <v>992</v>
      </c>
    </row>
    <row r="36" spans="1:7" x14ac:dyDescent="0.3">
      <c r="A36" s="84" t="s">
        <v>312</v>
      </c>
      <c r="B36" s="80">
        <v>4000</v>
      </c>
      <c r="C36" s="80"/>
      <c r="D36" s="80">
        <f t="shared" si="2"/>
        <v>4000</v>
      </c>
      <c r="E36" s="80">
        <v>169</v>
      </c>
      <c r="F36" s="80">
        <v>169</v>
      </c>
      <c r="G36" s="80">
        <f t="shared" si="8"/>
        <v>3831</v>
      </c>
    </row>
    <row r="37" spans="1:7" x14ac:dyDescent="0.3">
      <c r="A37" s="84" t="s">
        <v>313</v>
      </c>
      <c r="B37" s="80">
        <v>1757000</v>
      </c>
      <c r="C37" s="80"/>
      <c r="D37" s="80">
        <f t="shared" si="2"/>
        <v>1757000</v>
      </c>
      <c r="E37" s="80">
        <v>77734</v>
      </c>
      <c r="F37" s="80">
        <v>77734</v>
      </c>
      <c r="G37" s="80">
        <f t="shared" si="8"/>
        <v>1679266</v>
      </c>
    </row>
    <row r="38" spans="1:7" x14ac:dyDescent="0.3">
      <c r="A38" s="83" t="s">
        <v>314</v>
      </c>
      <c r="B38" s="80">
        <f>SUM(B39:B47)</f>
        <v>0</v>
      </c>
      <c r="C38" s="80">
        <f t="shared" ref="C38:G38" si="9">SUM(C39:C47)</f>
        <v>0</v>
      </c>
      <c r="D38" s="80">
        <f t="shared" si="2"/>
        <v>0</v>
      </c>
      <c r="E38" s="80">
        <v>0</v>
      </c>
      <c r="F38" s="80">
        <v>0</v>
      </c>
      <c r="G38" s="80">
        <f t="shared" si="9"/>
        <v>0</v>
      </c>
    </row>
    <row r="39" spans="1:7" x14ac:dyDescent="0.3">
      <c r="A39" s="84" t="s">
        <v>315</v>
      </c>
      <c r="B39" s="80"/>
      <c r="C39" s="80"/>
      <c r="D39" s="80">
        <f>B39+C39</f>
        <v>0</v>
      </c>
      <c r="E39" s="80"/>
      <c r="F39" s="80"/>
      <c r="G39" s="80">
        <f>D39-E39</f>
        <v>0</v>
      </c>
    </row>
    <row r="40" spans="1:7" x14ac:dyDescent="0.3">
      <c r="A40" s="84" t="s">
        <v>316</v>
      </c>
      <c r="B40" s="80"/>
      <c r="C40" s="80"/>
      <c r="D40" s="80">
        <f t="shared" si="5"/>
        <v>0</v>
      </c>
      <c r="E40" s="80"/>
      <c r="F40" s="80"/>
      <c r="G40" s="80">
        <f t="shared" ref="G40:G47" si="10">D40-E40</f>
        <v>0</v>
      </c>
    </row>
    <row r="41" spans="1:7" x14ac:dyDescent="0.3">
      <c r="A41" s="84" t="s">
        <v>317</v>
      </c>
      <c r="B41" s="80"/>
      <c r="C41" s="80"/>
      <c r="D41" s="80">
        <f t="shared" si="5"/>
        <v>0</v>
      </c>
      <c r="E41" s="80"/>
      <c r="F41" s="80"/>
      <c r="G41" s="80">
        <f t="shared" si="10"/>
        <v>0</v>
      </c>
    </row>
    <row r="42" spans="1:7" x14ac:dyDescent="0.3">
      <c r="A42" s="84" t="s">
        <v>318</v>
      </c>
      <c r="B42" s="80"/>
      <c r="C42" s="80"/>
      <c r="D42" s="80">
        <f t="shared" si="5"/>
        <v>0</v>
      </c>
      <c r="E42" s="80"/>
      <c r="F42" s="80"/>
      <c r="G42" s="80">
        <f t="shared" si="10"/>
        <v>0</v>
      </c>
    </row>
    <row r="43" spans="1:7" x14ac:dyDescent="0.3">
      <c r="A43" s="84" t="s">
        <v>319</v>
      </c>
      <c r="B43" s="80"/>
      <c r="C43" s="80"/>
      <c r="D43" s="80">
        <f t="shared" si="5"/>
        <v>0</v>
      </c>
      <c r="E43" s="80"/>
      <c r="F43" s="80"/>
      <c r="G43" s="80">
        <f t="shared" si="10"/>
        <v>0</v>
      </c>
    </row>
    <row r="44" spans="1:7" x14ac:dyDescent="0.3">
      <c r="A44" s="84" t="s">
        <v>320</v>
      </c>
      <c r="B44" s="80"/>
      <c r="C44" s="80"/>
      <c r="D44" s="80">
        <f t="shared" si="5"/>
        <v>0</v>
      </c>
      <c r="E44" s="80"/>
      <c r="F44" s="80"/>
      <c r="G44" s="80">
        <f t="shared" si="10"/>
        <v>0</v>
      </c>
    </row>
    <row r="45" spans="1:7" x14ac:dyDescent="0.3">
      <c r="A45" s="84" t="s">
        <v>321</v>
      </c>
      <c r="B45" s="80"/>
      <c r="C45" s="80"/>
      <c r="D45" s="80">
        <f t="shared" si="5"/>
        <v>0</v>
      </c>
      <c r="E45" s="80"/>
      <c r="F45" s="80"/>
      <c r="G45" s="80">
        <f t="shared" si="10"/>
        <v>0</v>
      </c>
    </row>
    <row r="46" spans="1:7" x14ac:dyDescent="0.3">
      <c r="A46" s="84" t="s">
        <v>322</v>
      </c>
      <c r="B46" s="80"/>
      <c r="C46" s="80"/>
      <c r="D46" s="80">
        <f t="shared" si="5"/>
        <v>0</v>
      </c>
      <c r="E46" s="80"/>
      <c r="F46" s="80"/>
      <c r="G46" s="80">
        <f t="shared" si="10"/>
        <v>0</v>
      </c>
    </row>
    <row r="47" spans="1:7" x14ac:dyDescent="0.3">
      <c r="A47" s="84" t="s">
        <v>323</v>
      </c>
      <c r="B47" s="80"/>
      <c r="C47" s="80"/>
      <c r="D47" s="80">
        <f t="shared" si="5"/>
        <v>0</v>
      </c>
      <c r="E47" s="80"/>
      <c r="F47" s="80"/>
      <c r="G47" s="80">
        <f t="shared" si="10"/>
        <v>0</v>
      </c>
    </row>
    <row r="48" spans="1:7" x14ac:dyDescent="0.3">
      <c r="A48" s="83" t="s">
        <v>324</v>
      </c>
      <c r="B48" s="80">
        <f>SUM(B49:B57)</f>
        <v>0</v>
      </c>
      <c r="C48" s="80">
        <f t="shared" ref="C48:G48" si="11">SUM(C49:C57)</f>
        <v>0</v>
      </c>
      <c r="D48" s="80">
        <f t="shared" si="5"/>
        <v>0</v>
      </c>
      <c r="E48" s="80">
        <f t="shared" si="11"/>
        <v>0</v>
      </c>
      <c r="F48" s="80">
        <f t="shared" si="11"/>
        <v>0</v>
      </c>
      <c r="G48" s="80">
        <f t="shared" si="11"/>
        <v>0</v>
      </c>
    </row>
    <row r="49" spans="1:7" x14ac:dyDescent="0.3">
      <c r="A49" s="84" t="s">
        <v>325</v>
      </c>
      <c r="B49" s="80"/>
      <c r="C49" s="80"/>
      <c r="D49" s="80">
        <f t="shared" si="5"/>
        <v>0</v>
      </c>
      <c r="E49" s="80"/>
      <c r="F49" s="80"/>
      <c r="G49" s="80">
        <f>D49-E49</f>
        <v>0</v>
      </c>
    </row>
    <row r="50" spans="1:7" x14ac:dyDescent="0.3">
      <c r="A50" s="84" t="s">
        <v>326</v>
      </c>
      <c r="B50" s="80"/>
      <c r="C50" s="80"/>
      <c r="D50" s="80">
        <f t="shared" si="5"/>
        <v>0</v>
      </c>
      <c r="E50" s="80"/>
      <c r="F50" s="80"/>
      <c r="G50" s="80">
        <f t="shared" ref="G50:G57" si="12">D50-E50</f>
        <v>0</v>
      </c>
    </row>
    <row r="51" spans="1:7" x14ac:dyDescent="0.3">
      <c r="A51" s="84" t="s">
        <v>327</v>
      </c>
      <c r="B51" s="80"/>
      <c r="C51" s="80"/>
      <c r="D51" s="80">
        <f t="shared" si="5"/>
        <v>0</v>
      </c>
      <c r="E51" s="80"/>
      <c r="F51" s="80"/>
      <c r="G51" s="80">
        <f t="shared" si="12"/>
        <v>0</v>
      </c>
    </row>
    <row r="52" spans="1:7" x14ac:dyDescent="0.3">
      <c r="A52" s="84" t="s">
        <v>328</v>
      </c>
      <c r="B52" s="80"/>
      <c r="C52" s="80"/>
      <c r="D52" s="80">
        <f t="shared" si="5"/>
        <v>0</v>
      </c>
      <c r="E52" s="80"/>
      <c r="F52" s="80"/>
      <c r="G52" s="80">
        <f t="shared" si="12"/>
        <v>0</v>
      </c>
    </row>
    <row r="53" spans="1:7" x14ac:dyDescent="0.3">
      <c r="A53" s="84" t="s">
        <v>329</v>
      </c>
      <c r="B53" s="80"/>
      <c r="C53" s="80"/>
      <c r="D53" s="80">
        <f t="shared" si="5"/>
        <v>0</v>
      </c>
      <c r="E53" s="80"/>
      <c r="F53" s="80"/>
      <c r="G53" s="80">
        <f t="shared" si="12"/>
        <v>0</v>
      </c>
    </row>
    <row r="54" spans="1:7" x14ac:dyDescent="0.3">
      <c r="A54" s="84" t="s">
        <v>330</v>
      </c>
      <c r="B54" s="80"/>
      <c r="C54" s="80"/>
      <c r="D54" s="80">
        <f t="shared" si="5"/>
        <v>0</v>
      </c>
      <c r="E54" s="80"/>
      <c r="F54" s="80"/>
      <c r="G54" s="80">
        <f t="shared" si="12"/>
        <v>0</v>
      </c>
    </row>
    <row r="55" spans="1:7" x14ac:dyDescent="0.3">
      <c r="A55" s="84" t="s">
        <v>331</v>
      </c>
      <c r="B55" s="80"/>
      <c r="C55" s="80"/>
      <c r="D55" s="80">
        <f t="shared" si="5"/>
        <v>0</v>
      </c>
      <c r="E55" s="80"/>
      <c r="F55" s="80"/>
      <c r="G55" s="80">
        <f t="shared" si="12"/>
        <v>0</v>
      </c>
    </row>
    <row r="56" spans="1:7" x14ac:dyDescent="0.3">
      <c r="A56" s="84" t="s">
        <v>332</v>
      </c>
      <c r="B56" s="80"/>
      <c r="C56" s="80"/>
      <c r="D56" s="80">
        <f t="shared" si="5"/>
        <v>0</v>
      </c>
      <c r="E56" s="80"/>
      <c r="F56" s="80"/>
      <c r="G56" s="80">
        <f t="shared" si="12"/>
        <v>0</v>
      </c>
    </row>
    <row r="57" spans="1:7" x14ac:dyDescent="0.3">
      <c r="A57" s="84" t="s">
        <v>333</v>
      </c>
      <c r="B57" s="80"/>
      <c r="C57" s="80"/>
      <c r="D57" s="80">
        <f t="shared" si="5"/>
        <v>0</v>
      </c>
      <c r="E57" s="80"/>
      <c r="F57" s="80"/>
      <c r="G57" s="80">
        <f t="shared" si="12"/>
        <v>0</v>
      </c>
    </row>
    <row r="58" spans="1:7" x14ac:dyDescent="0.3">
      <c r="A58" s="83" t="s">
        <v>334</v>
      </c>
      <c r="B58" s="80">
        <f>SUM(B59:B61)</f>
        <v>0</v>
      </c>
      <c r="C58" s="80">
        <f t="shared" ref="C58:G58" si="13">SUM(C59:C61)</f>
        <v>0</v>
      </c>
      <c r="D58" s="80">
        <f t="shared" si="5"/>
        <v>0</v>
      </c>
      <c r="E58" s="80">
        <f t="shared" si="13"/>
        <v>0</v>
      </c>
      <c r="F58" s="80">
        <f t="shared" si="13"/>
        <v>0</v>
      </c>
      <c r="G58" s="80">
        <f t="shared" si="13"/>
        <v>0</v>
      </c>
    </row>
    <row r="59" spans="1:7" x14ac:dyDescent="0.3">
      <c r="A59" s="84" t="s">
        <v>335</v>
      </c>
      <c r="B59" s="80"/>
      <c r="C59" s="80"/>
      <c r="D59" s="80">
        <f t="shared" si="5"/>
        <v>0</v>
      </c>
      <c r="E59" s="80"/>
      <c r="F59" s="80"/>
      <c r="G59" s="80">
        <f>D59-E59</f>
        <v>0</v>
      </c>
    </row>
    <row r="60" spans="1:7" x14ac:dyDescent="0.3">
      <c r="A60" s="84" t="s">
        <v>336</v>
      </c>
      <c r="B60" s="80"/>
      <c r="C60" s="80"/>
      <c r="D60" s="80">
        <f t="shared" si="5"/>
        <v>0</v>
      </c>
      <c r="E60" s="80"/>
      <c r="F60" s="80"/>
      <c r="G60" s="80">
        <f t="shared" ref="G60:G61" si="14">D60-E60</f>
        <v>0</v>
      </c>
    </row>
    <row r="61" spans="1:7" x14ac:dyDescent="0.3">
      <c r="A61" s="84" t="s">
        <v>337</v>
      </c>
      <c r="B61" s="80"/>
      <c r="C61" s="80"/>
      <c r="D61" s="80">
        <f t="shared" si="5"/>
        <v>0</v>
      </c>
      <c r="E61" s="80"/>
      <c r="F61" s="80"/>
      <c r="G61" s="80">
        <f t="shared" si="14"/>
        <v>0</v>
      </c>
    </row>
    <row r="62" spans="1:7" x14ac:dyDescent="0.3">
      <c r="A62" s="83" t="s">
        <v>338</v>
      </c>
      <c r="B62" s="80">
        <f>SUM(B63:B67,B69:B70)</f>
        <v>0</v>
      </c>
      <c r="C62" s="80">
        <f t="shared" ref="C62:G62" si="15">SUM(C63:C67,C69:C70)</f>
        <v>0</v>
      </c>
      <c r="D62" s="80">
        <f t="shared" si="5"/>
        <v>0</v>
      </c>
      <c r="E62" s="80">
        <f t="shared" si="15"/>
        <v>0</v>
      </c>
      <c r="F62" s="80">
        <f t="shared" si="15"/>
        <v>0</v>
      </c>
      <c r="G62" s="80">
        <f t="shared" si="15"/>
        <v>0</v>
      </c>
    </row>
    <row r="63" spans="1:7" x14ac:dyDescent="0.3">
      <c r="A63" s="84" t="s">
        <v>339</v>
      </c>
      <c r="B63" s="80"/>
      <c r="C63" s="80"/>
      <c r="D63" s="80">
        <f t="shared" si="5"/>
        <v>0</v>
      </c>
      <c r="E63" s="80"/>
      <c r="F63" s="80"/>
      <c r="G63" s="80">
        <f>D63-E63</f>
        <v>0</v>
      </c>
    </row>
    <row r="64" spans="1:7" x14ac:dyDescent="0.3">
      <c r="A64" s="84" t="s">
        <v>340</v>
      </c>
      <c r="B64" s="80"/>
      <c r="C64" s="80"/>
      <c r="D64" s="80">
        <f t="shared" si="5"/>
        <v>0</v>
      </c>
      <c r="E64" s="80"/>
      <c r="F64" s="80"/>
      <c r="G64" s="80">
        <f t="shared" ref="G64:G70" si="16">D64-E64</f>
        <v>0</v>
      </c>
    </row>
    <row r="65" spans="1:7" x14ac:dyDescent="0.3">
      <c r="A65" s="84" t="s">
        <v>341</v>
      </c>
      <c r="B65" s="80"/>
      <c r="C65" s="80"/>
      <c r="D65" s="80">
        <f t="shared" si="5"/>
        <v>0</v>
      </c>
      <c r="E65" s="80"/>
      <c r="F65" s="80"/>
      <c r="G65" s="80">
        <f t="shared" si="16"/>
        <v>0</v>
      </c>
    </row>
    <row r="66" spans="1:7" x14ac:dyDescent="0.3">
      <c r="A66" s="84" t="s">
        <v>342</v>
      </c>
      <c r="B66" s="80"/>
      <c r="C66" s="80"/>
      <c r="D66" s="80">
        <f t="shared" si="5"/>
        <v>0</v>
      </c>
      <c r="E66" s="80"/>
      <c r="F66" s="80"/>
      <c r="G66" s="80">
        <f t="shared" si="16"/>
        <v>0</v>
      </c>
    </row>
    <row r="67" spans="1:7" x14ac:dyDescent="0.3">
      <c r="A67" s="84" t="s">
        <v>343</v>
      </c>
      <c r="B67" s="80"/>
      <c r="C67" s="80"/>
      <c r="D67" s="80">
        <f t="shared" si="5"/>
        <v>0</v>
      </c>
      <c r="E67" s="80"/>
      <c r="F67" s="80"/>
      <c r="G67" s="80">
        <f t="shared" si="16"/>
        <v>0</v>
      </c>
    </row>
    <row r="68" spans="1:7" x14ac:dyDescent="0.3">
      <c r="A68" s="84" t="s">
        <v>3301</v>
      </c>
      <c r="B68" s="80"/>
      <c r="C68" s="80"/>
      <c r="D68" s="80">
        <f t="shared" si="5"/>
        <v>0</v>
      </c>
      <c r="E68" s="80"/>
      <c r="F68" s="80"/>
      <c r="G68" s="80">
        <f t="shared" si="16"/>
        <v>0</v>
      </c>
    </row>
    <row r="69" spans="1:7" x14ac:dyDescent="0.3">
      <c r="A69" s="84" t="s">
        <v>345</v>
      </c>
      <c r="B69" s="80"/>
      <c r="C69" s="80"/>
      <c r="D69" s="80">
        <f t="shared" si="5"/>
        <v>0</v>
      </c>
      <c r="E69" s="80"/>
      <c r="F69" s="80"/>
      <c r="G69" s="80">
        <f t="shared" si="16"/>
        <v>0</v>
      </c>
    </row>
    <row r="70" spans="1:7" x14ac:dyDescent="0.3">
      <c r="A70" s="84" t="s">
        <v>346</v>
      </c>
      <c r="B70" s="80"/>
      <c r="C70" s="80"/>
      <c r="D70" s="80">
        <f t="shared" si="5"/>
        <v>0</v>
      </c>
      <c r="E70" s="80"/>
      <c r="F70" s="80"/>
      <c r="G70" s="80">
        <f t="shared" si="16"/>
        <v>0</v>
      </c>
    </row>
    <row r="71" spans="1:7" x14ac:dyDescent="0.3">
      <c r="A71" s="83" t="s">
        <v>347</v>
      </c>
      <c r="B71" s="80">
        <f>SUM(B72:B74)</f>
        <v>0</v>
      </c>
      <c r="C71" s="80">
        <f t="shared" ref="C71:G71" si="17">SUM(C72:C74)</f>
        <v>0</v>
      </c>
      <c r="D71" s="80">
        <f t="shared" si="5"/>
        <v>0</v>
      </c>
      <c r="E71" s="80">
        <f t="shared" si="17"/>
        <v>0</v>
      </c>
      <c r="F71" s="80">
        <f t="shared" si="17"/>
        <v>0</v>
      </c>
      <c r="G71" s="80">
        <f t="shared" si="17"/>
        <v>0</v>
      </c>
    </row>
    <row r="72" spans="1:7" x14ac:dyDescent="0.3">
      <c r="A72" s="84" t="s">
        <v>348</v>
      </c>
      <c r="B72" s="80"/>
      <c r="C72" s="80"/>
      <c r="D72" s="80">
        <f t="shared" si="5"/>
        <v>0</v>
      </c>
      <c r="E72" s="80"/>
      <c r="F72" s="80"/>
      <c r="G72" s="80">
        <f>D72-E72</f>
        <v>0</v>
      </c>
    </row>
    <row r="73" spans="1:7" x14ac:dyDescent="0.3">
      <c r="A73" s="84" t="s">
        <v>349</v>
      </c>
      <c r="B73" s="80"/>
      <c r="C73" s="80"/>
      <c r="D73" s="80">
        <f t="shared" si="5"/>
        <v>0</v>
      </c>
      <c r="E73" s="80"/>
      <c r="F73" s="80"/>
      <c r="G73" s="80">
        <f t="shared" ref="G73:G74" si="18">D73-E73</f>
        <v>0</v>
      </c>
    </row>
    <row r="74" spans="1:7" x14ac:dyDescent="0.3">
      <c r="A74" s="84" t="s">
        <v>350</v>
      </c>
      <c r="B74" s="80"/>
      <c r="C74" s="80"/>
      <c r="D74" s="80">
        <f t="shared" si="5"/>
        <v>0</v>
      </c>
      <c r="E74" s="80"/>
      <c r="F74" s="80"/>
      <c r="G74" s="80">
        <f t="shared" si="18"/>
        <v>0</v>
      </c>
    </row>
    <row r="75" spans="1:7" x14ac:dyDescent="0.3">
      <c r="A75" s="83" t="s">
        <v>351</v>
      </c>
      <c r="B75" s="80">
        <f>SUM(B76:B82)</f>
        <v>0</v>
      </c>
      <c r="C75" s="80">
        <f t="shared" ref="C75:G75" si="19">SUM(C76:C82)</f>
        <v>0</v>
      </c>
      <c r="D75" s="80">
        <f t="shared" si="5"/>
        <v>0</v>
      </c>
      <c r="E75" s="80">
        <f t="shared" si="19"/>
        <v>0</v>
      </c>
      <c r="F75" s="80">
        <f t="shared" si="19"/>
        <v>0</v>
      </c>
      <c r="G75" s="80">
        <f t="shared" si="19"/>
        <v>0</v>
      </c>
    </row>
    <row r="76" spans="1:7" x14ac:dyDescent="0.3">
      <c r="A76" s="84" t="s">
        <v>352</v>
      </c>
      <c r="B76" s="80"/>
      <c r="C76" s="80"/>
      <c r="D76" s="80">
        <f t="shared" ref="D76:D82" si="20">B76+C76</f>
        <v>0</v>
      </c>
      <c r="E76" s="80"/>
      <c r="F76" s="80"/>
      <c r="G76" s="80">
        <f>D76-E76</f>
        <v>0</v>
      </c>
    </row>
    <row r="77" spans="1:7" x14ac:dyDescent="0.3">
      <c r="A77" s="84" t="s">
        <v>353</v>
      </c>
      <c r="B77" s="80"/>
      <c r="C77" s="80"/>
      <c r="D77" s="80">
        <f t="shared" si="20"/>
        <v>0</v>
      </c>
      <c r="E77" s="80"/>
      <c r="F77" s="80"/>
      <c r="G77" s="80">
        <f t="shared" ref="G77:G82" si="21">D77-E77</f>
        <v>0</v>
      </c>
    </row>
    <row r="78" spans="1:7" x14ac:dyDescent="0.3">
      <c r="A78" s="84" t="s">
        <v>354</v>
      </c>
      <c r="B78" s="80"/>
      <c r="C78" s="80"/>
      <c r="D78" s="80">
        <f t="shared" si="20"/>
        <v>0</v>
      </c>
      <c r="E78" s="80"/>
      <c r="F78" s="80"/>
      <c r="G78" s="80">
        <f t="shared" si="21"/>
        <v>0</v>
      </c>
    </row>
    <row r="79" spans="1:7" x14ac:dyDescent="0.3">
      <c r="A79" s="84" t="s">
        <v>355</v>
      </c>
      <c r="B79" s="80"/>
      <c r="C79" s="80"/>
      <c r="D79" s="80">
        <f t="shared" si="20"/>
        <v>0</v>
      </c>
      <c r="E79" s="80"/>
      <c r="F79" s="80"/>
      <c r="G79" s="80">
        <f t="shared" si="21"/>
        <v>0</v>
      </c>
    </row>
    <row r="80" spans="1:7" x14ac:dyDescent="0.3">
      <c r="A80" s="84" t="s">
        <v>356</v>
      </c>
      <c r="B80" s="80"/>
      <c r="C80" s="80"/>
      <c r="D80" s="80">
        <f t="shared" si="20"/>
        <v>0</v>
      </c>
      <c r="E80" s="80"/>
      <c r="F80" s="80"/>
      <c r="G80" s="80">
        <f t="shared" si="21"/>
        <v>0</v>
      </c>
    </row>
    <row r="81" spans="1:7" x14ac:dyDescent="0.3">
      <c r="A81" s="84" t="s">
        <v>357</v>
      </c>
      <c r="B81" s="80"/>
      <c r="C81" s="80"/>
      <c r="D81" s="80">
        <f t="shared" si="20"/>
        <v>0</v>
      </c>
      <c r="E81" s="80"/>
      <c r="F81" s="80"/>
      <c r="G81" s="80">
        <f t="shared" si="21"/>
        <v>0</v>
      </c>
    </row>
    <row r="82" spans="1:7" x14ac:dyDescent="0.3">
      <c r="A82" s="84" t="s">
        <v>358</v>
      </c>
      <c r="B82" s="80"/>
      <c r="C82" s="80"/>
      <c r="D82" s="80">
        <f t="shared" si="20"/>
        <v>0</v>
      </c>
      <c r="E82" s="80"/>
      <c r="F82" s="80"/>
      <c r="G82" s="80">
        <f t="shared" si="21"/>
        <v>0</v>
      </c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3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>SUM(D86:D92)</f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3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3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3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3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3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3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3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3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3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3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3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3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3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3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3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3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3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3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3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3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3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3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3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3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3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3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3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3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3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3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3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3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3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3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3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3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3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3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3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3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3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3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3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3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3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3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3">
      <c r="A132" s="84" t="s">
        <v>333</v>
      </c>
      <c r="B132" s="80"/>
      <c r="C132" s="80"/>
      <c r="D132" s="80"/>
      <c r="E132" s="80"/>
      <c r="F132" s="80"/>
      <c r="G132" s="80">
        <f t="shared" si="32"/>
        <v>0</v>
      </c>
    </row>
    <row r="133" spans="1:7" x14ac:dyDescent="0.3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3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3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3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3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3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3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3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3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3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3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3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3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3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3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3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3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3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3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3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3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3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3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3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3023300</v>
      </c>
      <c r="C159" s="79">
        <f t="shared" ref="C159:G159" si="41">C9+C84</f>
        <v>0</v>
      </c>
      <c r="D159" s="79">
        <f t="shared" si="41"/>
        <v>3023300</v>
      </c>
      <c r="E159" s="79">
        <f t="shared" si="41"/>
        <v>209301</v>
      </c>
      <c r="F159" s="79">
        <f t="shared" si="41"/>
        <v>209301</v>
      </c>
      <c r="G159" s="79">
        <f t="shared" si="41"/>
        <v>2813999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3023300</v>
      </c>
      <c r="Q2" s="18">
        <f>'Formato 6 a)'!C9</f>
        <v>0</v>
      </c>
      <c r="R2" s="18">
        <f>'Formato 6 a)'!D9</f>
        <v>3023300</v>
      </c>
      <c r="S2" s="18">
        <f>'Formato 6 a)'!E9</f>
        <v>209301</v>
      </c>
      <c r="T2" s="18">
        <f>'Formato 6 a)'!F9</f>
        <v>209301</v>
      </c>
      <c r="U2" s="18">
        <f>'Formato 6 a)'!G9</f>
        <v>2813999</v>
      </c>
    </row>
    <row r="3" spans="1:2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500900</v>
      </c>
      <c r="Q3" s="18">
        <f>'Formato 6 a)'!C10</f>
        <v>0</v>
      </c>
      <c r="R3" s="18">
        <f>'Formato 6 a)'!D10</f>
        <v>500900</v>
      </c>
      <c r="S3" s="18">
        <f>'Formato 6 a)'!E10</f>
        <v>68558</v>
      </c>
      <c r="T3" s="18">
        <f>'Formato 6 a)'!F10</f>
        <v>68558</v>
      </c>
      <c r="U3" s="18">
        <f>'Formato 6 a)'!G10</f>
        <v>432342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210162</v>
      </c>
      <c r="Q4" s="18">
        <f>'Formato 6 a)'!C11</f>
        <v>0</v>
      </c>
      <c r="R4" s="18">
        <f>'Formato 6 a)'!D11</f>
        <v>210162</v>
      </c>
      <c r="S4" s="18">
        <f>'Formato 6 a)'!E11</f>
        <v>48234</v>
      </c>
      <c r="T4" s="18">
        <f>'Formato 6 a)'!F11</f>
        <v>48234</v>
      </c>
      <c r="U4" s="18">
        <f>'Formato 6 a)'!G11</f>
        <v>161928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117771</v>
      </c>
      <c r="Q6" s="18">
        <f>'Formato 6 a)'!C13</f>
        <v>0</v>
      </c>
      <c r="R6" s="18">
        <f>'Formato 6 a)'!D13</f>
        <v>117771</v>
      </c>
      <c r="S6" s="18">
        <f>'Formato 6 a)'!E13</f>
        <v>0</v>
      </c>
      <c r="T6" s="18">
        <f>'Formato 6 a)'!F13</f>
        <v>0</v>
      </c>
      <c r="U6" s="18">
        <f>'Formato 6 a)'!G13</f>
        <v>117771</v>
      </c>
      <c r="V6" s="18"/>
    </row>
    <row r="7" spans="1:2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43200</v>
      </c>
      <c r="Q7" s="18">
        <f>'Formato 6 a)'!C14</f>
        <v>0</v>
      </c>
      <c r="R7" s="18">
        <f>'Formato 6 a)'!D14</f>
        <v>43200</v>
      </c>
      <c r="S7" s="18">
        <f>'Formato 6 a)'!E14</f>
        <v>8223</v>
      </c>
      <c r="T7" s="18">
        <f>'Formato 6 a)'!F14</f>
        <v>8223</v>
      </c>
      <c r="U7" s="18">
        <f>'Formato 6 a)'!G14</f>
        <v>34977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129767</v>
      </c>
      <c r="Q8" s="18">
        <f>'Formato 6 a)'!C15</f>
        <v>0</v>
      </c>
      <c r="R8" s="18">
        <f>'Formato 6 a)'!D15</f>
        <v>129767</v>
      </c>
      <c r="S8" s="18">
        <f>'Formato 6 a)'!E15</f>
        <v>12101</v>
      </c>
      <c r="T8" s="18">
        <f>'Formato 6 a)'!F15</f>
        <v>12101</v>
      </c>
      <c r="U8" s="18">
        <f>'Formato 6 a)'!G15</f>
        <v>117666</v>
      </c>
    </row>
    <row r="9" spans="1:2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11500</v>
      </c>
      <c r="Q11" s="18">
        <f>'Formato 6 a)'!C18</f>
        <v>0</v>
      </c>
      <c r="R11" s="18">
        <f>'Formato 6 a)'!D18</f>
        <v>11500</v>
      </c>
      <c r="S11" s="18">
        <f>'Formato 6 a)'!E18</f>
        <v>193</v>
      </c>
      <c r="T11" s="18">
        <f>'Formato 6 a)'!F18</f>
        <v>193</v>
      </c>
      <c r="U11" s="18">
        <f>'Formato 6 a)'!G18</f>
        <v>11307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7500</v>
      </c>
      <c r="Q12" s="18">
        <f>'Formato 6 a)'!C19</f>
        <v>0</v>
      </c>
      <c r="R12" s="18">
        <f>'Formato 6 a)'!D19</f>
        <v>7500</v>
      </c>
      <c r="S12" s="18">
        <f>'Formato 6 a)'!E19</f>
        <v>193</v>
      </c>
      <c r="T12" s="18">
        <f>'Formato 6 a)'!F19</f>
        <v>193</v>
      </c>
      <c r="U12" s="18">
        <f>'Formato 6 a)'!G19</f>
        <v>7307</v>
      </c>
    </row>
    <row r="13" spans="1:2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4000</v>
      </c>
      <c r="Q20" s="18">
        <f>'Formato 6 a)'!C27</f>
        <v>0</v>
      </c>
      <c r="R20" s="18">
        <f>'Formato 6 a)'!D27</f>
        <v>4000</v>
      </c>
      <c r="S20" s="18">
        <f>'Formato 6 a)'!E27</f>
        <v>0</v>
      </c>
      <c r="T20" s="18">
        <f>'Formato 6 a)'!F27</f>
        <v>0</v>
      </c>
      <c r="U20" s="18">
        <f>'Formato 6 a)'!G27</f>
        <v>4000</v>
      </c>
    </row>
    <row r="21" spans="1:21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2510900</v>
      </c>
      <c r="Q21" s="18">
        <f>'Formato 6 a)'!C28</f>
        <v>0</v>
      </c>
      <c r="R21" s="18">
        <f>'Formato 6 a)'!D28</f>
        <v>2510900</v>
      </c>
      <c r="S21" s="18">
        <f>'Formato 6 a)'!E28</f>
        <v>140550</v>
      </c>
      <c r="T21" s="18">
        <f>'Formato 6 a)'!F28</f>
        <v>140550</v>
      </c>
      <c r="U21" s="18">
        <f>'Formato 6 a)'!G28</f>
        <v>2370350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23500</v>
      </c>
      <c r="Q22" s="18">
        <f>'Formato 6 a)'!C29</f>
        <v>0</v>
      </c>
      <c r="R22" s="18">
        <f>'Formato 6 a)'!D29</f>
        <v>23500</v>
      </c>
      <c r="S22" s="18">
        <f>'Formato 6 a)'!E29</f>
        <v>4437</v>
      </c>
      <c r="T22" s="18">
        <f>'Formato 6 a)'!F29</f>
        <v>4437</v>
      </c>
      <c r="U22" s="18">
        <f>'Formato 6 a)'!G29</f>
        <v>19063</v>
      </c>
    </row>
    <row r="23" spans="1:21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527200</v>
      </c>
      <c r="Q24" s="18">
        <f>'Formato 6 a)'!C31</f>
        <v>0</v>
      </c>
      <c r="R24" s="18">
        <f>'Formato 6 a)'!D31</f>
        <v>527200</v>
      </c>
      <c r="S24" s="18">
        <f>'Formato 6 a)'!E31</f>
        <v>10798</v>
      </c>
      <c r="T24" s="18">
        <f>'Formato 6 a)'!F31</f>
        <v>10798</v>
      </c>
      <c r="U24" s="18">
        <f>'Formato 6 a)'!G31</f>
        <v>516402</v>
      </c>
    </row>
    <row r="25" spans="1:21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190000</v>
      </c>
      <c r="Q25" s="18">
        <f>'Formato 6 a)'!C32</f>
        <v>0</v>
      </c>
      <c r="R25" s="18">
        <f>'Formato 6 a)'!D32</f>
        <v>190000</v>
      </c>
      <c r="S25" s="18">
        <f>'Formato 6 a)'!E32</f>
        <v>47204</v>
      </c>
      <c r="T25" s="18">
        <f>'Formato 6 a)'!F32</f>
        <v>47204</v>
      </c>
      <c r="U25" s="18">
        <f>'Formato 6 a)'!G32</f>
        <v>142796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8000</v>
      </c>
      <c r="Q26" s="18">
        <f>'Formato 6 a)'!C33</f>
        <v>0</v>
      </c>
      <c r="R26" s="18">
        <f>'Formato 6 a)'!D33</f>
        <v>8000</v>
      </c>
      <c r="S26" s="18">
        <f>'Formato 6 a)'!E33</f>
        <v>0</v>
      </c>
      <c r="T26" s="18">
        <f>'Formato 6 a)'!F33</f>
        <v>0</v>
      </c>
      <c r="U26" s="18">
        <f>'Formato 6 a)'!G33</f>
        <v>8000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1200</v>
      </c>
      <c r="Q28" s="18">
        <f>'Formato 6 a)'!C35</f>
        <v>0</v>
      </c>
      <c r="R28" s="18">
        <f>'Formato 6 a)'!D35</f>
        <v>1200</v>
      </c>
      <c r="S28" s="18">
        <f>'Formato 6 a)'!E35</f>
        <v>208</v>
      </c>
      <c r="T28" s="18">
        <f>'Formato 6 a)'!F35</f>
        <v>208</v>
      </c>
      <c r="U28" s="18">
        <f>'Formato 6 a)'!G35</f>
        <v>992</v>
      </c>
    </row>
    <row r="29" spans="1:21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4000</v>
      </c>
      <c r="Q29" s="18">
        <f>'Formato 6 a)'!C36</f>
        <v>0</v>
      </c>
      <c r="R29" s="18">
        <f>'Formato 6 a)'!D36</f>
        <v>4000</v>
      </c>
      <c r="S29" s="18">
        <f>'Formato 6 a)'!E36</f>
        <v>169</v>
      </c>
      <c r="T29" s="18">
        <f>'Formato 6 a)'!F36</f>
        <v>169</v>
      </c>
      <c r="U29" s="18">
        <f>'Formato 6 a)'!G36</f>
        <v>3831</v>
      </c>
    </row>
    <row r="30" spans="1:21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1757000</v>
      </c>
      <c r="Q30" s="18">
        <f>'Formato 6 a)'!C37</f>
        <v>0</v>
      </c>
      <c r="R30" s="18">
        <f>'Formato 6 a)'!D37</f>
        <v>1757000</v>
      </c>
      <c r="S30" s="18">
        <f>'Formato 6 a)'!E37</f>
        <v>77734</v>
      </c>
      <c r="T30" s="18">
        <f>'Formato 6 a)'!F37</f>
        <v>77734</v>
      </c>
      <c r="U30" s="18">
        <f>'Formato 6 a)'!G37</f>
        <v>1679266</v>
      </c>
    </row>
    <row r="31" spans="1:21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3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3023300</v>
      </c>
      <c r="Q150">
        <f>'Formato 6 a)'!C159</f>
        <v>0</v>
      </c>
      <c r="R150">
        <f>'Formato 6 a)'!D159</f>
        <v>3023300</v>
      </c>
      <c r="S150">
        <f>'Formato 6 a)'!E159</f>
        <v>209301</v>
      </c>
      <c r="T150">
        <f>'Formato 6 a)'!F159</f>
        <v>209301</v>
      </c>
      <c r="U150">
        <f>'Formato 6 a)'!G159</f>
        <v>2813999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D24" sqref="D24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2" t="s">
        <v>3290</v>
      </c>
      <c r="B1" s="172"/>
      <c r="C1" s="172"/>
      <c r="D1" s="172"/>
      <c r="E1" s="172"/>
      <c r="F1" s="172"/>
      <c r="G1" s="172"/>
    </row>
    <row r="2" spans="1:7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277</v>
      </c>
      <c r="B3" s="157"/>
      <c r="C3" s="157"/>
      <c r="D3" s="157"/>
      <c r="E3" s="157"/>
      <c r="F3" s="157"/>
      <c r="G3" s="158"/>
    </row>
    <row r="4" spans="1:7" x14ac:dyDescent="0.3">
      <c r="A4" s="156" t="s">
        <v>431</v>
      </c>
      <c r="B4" s="157"/>
      <c r="C4" s="157"/>
      <c r="D4" s="157"/>
      <c r="E4" s="157"/>
      <c r="F4" s="157"/>
      <c r="G4" s="158"/>
    </row>
    <row r="5" spans="1:7" x14ac:dyDescent="0.3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28.8" x14ac:dyDescent="0.3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3">
      <c r="A9" s="52" t="s">
        <v>440</v>
      </c>
      <c r="B9" s="59">
        <f>SUM(B10:GASTO_NE_FIN_01)</f>
        <v>3023300</v>
      </c>
      <c r="C9" s="59">
        <f>SUM(C10:GASTO_NE_FIN_02)</f>
        <v>0</v>
      </c>
      <c r="D9" s="59">
        <f>SUM(D10:GASTO_NE_FIN_03)</f>
        <v>3023300</v>
      </c>
      <c r="E9" s="59">
        <f>SUM(E10:GASTO_NE_FIN_04)</f>
        <v>209301</v>
      </c>
      <c r="F9" s="59">
        <f>SUM(F10:GASTO_NE_FIN_05)</f>
        <v>209301</v>
      </c>
      <c r="G9" s="59">
        <f>SUM(G10:GASTO_NE_FIN_06)</f>
        <v>2813999</v>
      </c>
    </row>
    <row r="10" spans="1:7" s="24" customFormat="1" x14ac:dyDescent="0.3">
      <c r="A10" s="144" t="s">
        <v>3305</v>
      </c>
      <c r="B10" s="60">
        <v>3023300</v>
      </c>
      <c r="C10" s="60"/>
      <c r="D10" s="60">
        <f>B10+C10</f>
        <v>3023300</v>
      </c>
      <c r="E10" s="60">
        <v>209301</v>
      </c>
      <c r="F10" s="60">
        <v>209301</v>
      </c>
      <c r="G10" s="77">
        <f>D10-E10</f>
        <v>2813999</v>
      </c>
    </row>
    <row r="11" spans="1:7" s="24" customFormat="1" x14ac:dyDescent="0.3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3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3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3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3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3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3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3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x14ac:dyDescent="0.3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x14ac:dyDescent="0.3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x14ac:dyDescent="0.3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x14ac:dyDescent="0.3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x14ac:dyDescent="0.3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x14ac:dyDescent="0.3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x14ac:dyDescent="0.3">
      <c r="A27" s="144" t="s">
        <v>439</v>
      </c>
      <c r="B27" s="60"/>
      <c r="C27" s="60"/>
      <c r="D27" s="60"/>
      <c r="E27" s="60"/>
      <c r="F27" s="60"/>
      <c r="G27" s="60"/>
    </row>
    <row r="28" spans="1:7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x14ac:dyDescent="0.3">
      <c r="A29" s="55" t="s">
        <v>360</v>
      </c>
      <c r="B29" s="61">
        <f>GASTO_NE_T1+GASTO_E_T1</f>
        <v>3023300</v>
      </c>
      <c r="C29" s="61">
        <f>GASTO_NE_T2+GASTO_E_T2</f>
        <v>0</v>
      </c>
      <c r="D29" s="61">
        <f>GASTO_NE_T3+GASTO_E_T3</f>
        <v>3023300</v>
      </c>
      <c r="E29" s="61">
        <f>GASTO_NE_T4+GASTO_E_T4</f>
        <v>209301</v>
      </c>
      <c r="F29" s="61">
        <f>GASTO_NE_T5+GASTO_E_T5</f>
        <v>209301</v>
      </c>
      <c r="G29" s="61">
        <f>GASTO_NE_T6+GASTO_E_T6</f>
        <v>2813999</v>
      </c>
    </row>
    <row r="30" spans="1:7" x14ac:dyDescent="0.3">
      <c r="A30" s="58"/>
      <c r="B30" s="65"/>
      <c r="C30" s="65"/>
      <c r="D30" s="65"/>
      <c r="E30" s="65"/>
      <c r="F30" s="65"/>
      <c r="G30" s="78"/>
    </row>
    <row r="31" spans="1:7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3023300</v>
      </c>
      <c r="Q2" s="18">
        <f>GASTO_NE_T2</f>
        <v>0</v>
      </c>
      <c r="R2" s="18">
        <f>GASTO_NE_T3</f>
        <v>3023300</v>
      </c>
      <c r="S2" s="18">
        <f>GASTO_NE_T4</f>
        <v>209301</v>
      </c>
      <c r="T2" s="18">
        <f>GASTO_NE_T5</f>
        <v>209301</v>
      </c>
      <c r="U2" s="18">
        <f>GASTO_NE_T6</f>
        <v>2813999</v>
      </c>
    </row>
    <row r="3" spans="1:2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3023300</v>
      </c>
      <c r="Q4" s="18">
        <f>TOTAL_E_T2</f>
        <v>0</v>
      </c>
      <c r="R4" s="18">
        <f>TOTAL_E_T3</f>
        <v>3023300</v>
      </c>
      <c r="S4" s="18">
        <f>TOTAL_E_T4</f>
        <v>209301</v>
      </c>
      <c r="T4" s="18">
        <f>TOTAL_E_T5</f>
        <v>209301</v>
      </c>
      <c r="U4" s="18">
        <f>TOTAL_E_T6</f>
        <v>2813999</v>
      </c>
      <c r="V4" s="18"/>
    </row>
    <row r="5" spans="1:25" x14ac:dyDescent="0.3">
      <c r="A5" s="3"/>
      <c r="P5" s="18"/>
      <c r="Q5" s="18"/>
      <c r="R5" s="18"/>
      <c r="S5" s="18"/>
      <c r="T5" s="18"/>
      <c r="U5" s="18"/>
      <c r="V5" s="18"/>
    </row>
    <row r="6" spans="1:25" x14ac:dyDescent="0.3">
      <c r="A6" s="3"/>
      <c r="P6" s="18"/>
      <c r="Q6" s="18"/>
      <c r="R6" s="18"/>
      <c r="S6" s="18"/>
      <c r="T6" s="18"/>
      <c r="U6" s="18"/>
      <c r="V6" s="18"/>
    </row>
    <row r="7" spans="1:2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3">
      <c r="A8" s="3"/>
      <c r="P8" s="18"/>
      <c r="Q8" s="18"/>
      <c r="R8" s="18"/>
      <c r="S8" s="18"/>
      <c r="T8" s="18"/>
      <c r="U8" s="18"/>
    </row>
    <row r="9" spans="1:25" x14ac:dyDescent="0.3">
      <c r="A9" s="3"/>
      <c r="P9" s="18"/>
      <c r="Q9" s="18"/>
      <c r="R9" s="18"/>
      <c r="S9" s="18"/>
      <c r="T9" s="18"/>
      <c r="U9" s="18"/>
    </row>
    <row r="10" spans="1:25" x14ac:dyDescent="0.3">
      <c r="A10" s="3"/>
      <c r="P10" s="18"/>
      <c r="Q10" s="18"/>
      <c r="R10" s="18"/>
      <c r="S10" s="18"/>
      <c r="T10" s="18"/>
      <c r="U10" s="18"/>
    </row>
    <row r="11" spans="1:25" x14ac:dyDescent="0.3">
      <c r="A11" s="3"/>
      <c r="P11" s="18"/>
      <c r="Q11" s="18"/>
      <c r="R11" s="18"/>
      <c r="S11" s="18"/>
      <c r="T11" s="18"/>
      <c r="U11" s="18"/>
    </row>
    <row r="12" spans="1:25" x14ac:dyDescent="0.3">
      <c r="A12" s="3"/>
      <c r="N12" s="20"/>
      <c r="P12" s="18"/>
      <c r="Q12" s="18"/>
      <c r="R12" s="18"/>
      <c r="S12" s="18"/>
      <c r="T12" s="18"/>
      <c r="U12" s="18"/>
    </row>
    <row r="13" spans="1:25" x14ac:dyDescent="0.3">
      <c r="A13" s="3"/>
      <c r="P13" s="18"/>
      <c r="Q13" s="18"/>
      <c r="R13" s="18"/>
      <c r="S13" s="18"/>
      <c r="T13" s="18"/>
      <c r="U13" s="18"/>
    </row>
    <row r="14" spans="1:25" x14ac:dyDescent="0.3">
      <c r="A14" s="3"/>
      <c r="P14" s="18"/>
      <c r="Q14" s="18"/>
      <c r="R14" s="18"/>
      <c r="S14" s="18"/>
      <c r="T14" s="18"/>
      <c r="U14" s="18"/>
    </row>
    <row r="15" spans="1:25" x14ac:dyDescent="0.3">
      <c r="A15" s="3"/>
      <c r="P15" s="18"/>
      <c r="Q15" s="18"/>
      <c r="R15" s="18"/>
      <c r="S15" s="18"/>
      <c r="T15" s="18"/>
      <c r="U15" s="18"/>
    </row>
    <row r="16" spans="1:25" x14ac:dyDescent="0.3">
      <c r="A16" s="3"/>
      <c r="P16" s="18"/>
      <c r="Q16" s="18"/>
      <c r="R16" s="18"/>
      <c r="S16" s="18"/>
      <c r="T16" s="18"/>
      <c r="U16" s="18"/>
    </row>
    <row r="17" spans="1:21" x14ac:dyDescent="0.3">
      <c r="A17" s="3"/>
      <c r="P17" s="18"/>
      <c r="Q17" s="18"/>
      <c r="R17" s="18"/>
      <c r="S17" s="18"/>
      <c r="T17" s="18"/>
      <c r="U17" s="18"/>
    </row>
    <row r="18" spans="1:21" x14ac:dyDescent="0.3">
      <c r="A18" s="3"/>
      <c r="P18" s="18"/>
      <c r="Q18" s="18"/>
      <c r="R18" s="18"/>
      <c r="S18" s="18"/>
      <c r="T18" s="18"/>
      <c r="U18" s="18"/>
    </row>
    <row r="19" spans="1:21" x14ac:dyDescent="0.3">
      <c r="A19" s="3"/>
      <c r="P19" s="18"/>
      <c r="Q19" s="18"/>
      <c r="R19" s="18"/>
      <c r="S19" s="18"/>
      <c r="T19" s="18"/>
      <c r="U19" s="18"/>
    </row>
    <row r="20" spans="1:21" x14ac:dyDescent="0.3">
      <c r="A20" s="3"/>
      <c r="P20" s="18"/>
      <c r="Q20" s="18"/>
      <c r="R20" s="18"/>
      <c r="S20" s="18"/>
      <c r="T20" s="18"/>
      <c r="U20" s="18"/>
    </row>
    <row r="21" spans="1:21" x14ac:dyDescent="0.3">
      <c r="A21" s="3"/>
      <c r="P21" s="18"/>
      <c r="Q21" s="18"/>
      <c r="R21" s="18"/>
      <c r="S21" s="18"/>
      <c r="T21" s="18"/>
      <c r="U21" s="18"/>
    </row>
    <row r="22" spans="1:21" x14ac:dyDescent="0.3">
      <c r="A22" s="3"/>
      <c r="P22" s="18"/>
      <c r="Q22" s="18"/>
      <c r="R22" s="18"/>
      <c r="S22" s="18"/>
      <c r="T22" s="18"/>
      <c r="U22" s="18"/>
    </row>
    <row r="23" spans="1:21" x14ac:dyDescent="0.3">
      <c r="A23" s="3"/>
      <c r="P23" s="18"/>
      <c r="Q23" s="18"/>
      <c r="R23" s="18"/>
      <c r="S23" s="18"/>
      <c r="T23" s="18"/>
      <c r="U23" s="18"/>
    </row>
    <row r="24" spans="1:21" x14ac:dyDescent="0.3">
      <c r="A24" s="3"/>
      <c r="P24" s="18"/>
      <c r="Q24" s="18"/>
      <c r="R24" s="18"/>
      <c r="S24" s="18"/>
      <c r="T24" s="18"/>
      <c r="U24" s="18"/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E69" sqref="E69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78" t="s">
        <v>3289</v>
      </c>
      <c r="B1" s="179"/>
      <c r="C1" s="179"/>
      <c r="D1" s="179"/>
      <c r="E1" s="179"/>
      <c r="F1" s="179"/>
      <c r="G1" s="179"/>
    </row>
    <row r="2" spans="1:7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396</v>
      </c>
      <c r="B3" s="157"/>
      <c r="C3" s="157"/>
      <c r="D3" s="157"/>
      <c r="E3" s="157"/>
      <c r="F3" s="157"/>
      <c r="G3" s="158"/>
    </row>
    <row r="4" spans="1:7" x14ac:dyDescent="0.3">
      <c r="A4" s="156" t="s">
        <v>397</v>
      </c>
      <c r="B4" s="157"/>
      <c r="C4" s="157"/>
      <c r="D4" s="157"/>
      <c r="E4" s="157"/>
      <c r="F4" s="157"/>
      <c r="G4" s="158"/>
    </row>
    <row r="5" spans="1:7" x14ac:dyDescent="0.3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3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3">
      <c r="A9" s="52" t="s">
        <v>363</v>
      </c>
      <c r="B9" s="70">
        <f>SUM(B10,B19,B27,B37)</f>
        <v>3023300</v>
      </c>
      <c r="C9" s="70">
        <f t="shared" ref="C9:G9" si="0">SUM(C10,C19,C27,C37)</f>
        <v>0</v>
      </c>
      <c r="D9" s="70">
        <f t="shared" si="0"/>
        <v>3023300</v>
      </c>
      <c r="E9" s="70">
        <f t="shared" si="0"/>
        <v>209301</v>
      </c>
      <c r="F9" s="70">
        <f t="shared" si="0"/>
        <v>209301</v>
      </c>
      <c r="G9" s="70">
        <f t="shared" si="0"/>
        <v>2813999</v>
      </c>
    </row>
    <row r="10" spans="1:7" x14ac:dyDescent="0.3">
      <c r="A10" s="53" t="s">
        <v>364</v>
      </c>
      <c r="B10" s="71">
        <f>SUM(B11:B18)</f>
        <v>3023300</v>
      </c>
      <c r="C10" s="71">
        <f t="shared" ref="C10:F10" si="1">SUM(C11:C18)</f>
        <v>0</v>
      </c>
      <c r="D10" s="71">
        <f t="shared" si="1"/>
        <v>3023300</v>
      </c>
      <c r="E10" s="71">
        <f t="shared" si="1"/>
        <v>209301</v>
      </c>
      <c r="F10" s="71">
        <f t="shared" si="1"/>
        <v>209301</v>
      </c>
      <c r="G10" s="71">
        <f>SUM(G11:G18)</f>
        <v>2813999</v>
      </c>
    </row>
    <row r="11" spans="1:7" x14ac:dyDescent="0.3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3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3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3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3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3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3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3">
      <c r="A18" s="63" t="s">
        <v>372</v>
      </c>
      <c r="B18" s="72">
        <v>3023300</v>
      </c>
      <c r="C18" s="72"/>
      <c r="D18" s="72">
        <f>B18+C18</f>
        <v>3023300</v>
      </c>
      <c r="E18" s="72">
        <v>209301</v>
      </c>
      <c r="F18" s="72">
        <v>209301</v>
      </c>
      <c r="G18" s="72">
        <f t="shared" si="2"/>
        <v>2813999</v>
      </c>
    </row>
    <row r="19" spans="1:7" x14ac:dyDescent="0.3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3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3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x14ac:dyDescent="0.3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3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3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3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3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3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3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3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3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3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3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3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3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3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3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8" x14ac:dyDescent="0.3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3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28.8" x14ac:dyDescent="0.3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3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3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3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3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3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3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3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3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3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3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3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3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3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3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3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3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3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3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3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3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3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3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3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3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3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3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3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3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3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3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28.8" x14ac:dyDescent="0.3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3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3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3023300</v>
      </c>
      <c r="C77" s="73">
        <f t="shared" ref="C77:F77" si="18">C43+C9</f>
        <v>0</v>
      </c>
      <c r="D77" s="73">
        <f t="shared" si="18"/>
        <v>3023300</v>
      </c>
      <c r="E77" s="73">
        <f t="shared" si="18"/>
        <v>209301</v>
      </c>
      <c r="F77" s="73">
        <f t="shared" si="18"/>
        <v>209301</v>
      </c>
      <c r="G77" s="73">
        <f>G43+G9</f>
        <v>2813999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3023300</v>
      </c>
      <c r="Q2" s="18">
        <f>'Formato 6 c)'!C9</f>
        <v>0</v>
      </c>
      <c r="R2" s="18">
        <f>'Formato 6 c)'!D9</f>
        <v>3023300</v>
      </c>
      <c r="S2" s="18">
        <f>'Formato 6 c)'!E9</f>
        <v>209301</v>
      </c>
      <c r="T2" s="18">
        <f>'Formato 6 c)'!F9</f>
        <v>209301</v>
      </c>
      <c r="U2" s="18">
        <f>'Formato 6 c)'!G9</f>
        <v>2813999</v>
      </c>
    </row>
    <row r="3" spans="1:2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3023300</v>
      </c>
      <c r="Q3" s="18">
        <f>'Formato 6 c)'!C10</f>
        <v>0</v>
      </c>
      <c r="R3" s="18">
        <f>'Formato 6 c)'!D10</f>
        <v>3023300</v>
      </c>
      <c r="S3" s="18">
        <f>'Formato 6 c)'!E10</f>
        <v>209301</v>
      </c>
      <c r="T3" s="18">
        <f>'Formato 6 c)'!F10</f>
        <v>209301</v>
      </c>
      <c r="U3" s="18">
        <f>'Formato 6 c)'!G10</f>
        <v>2813999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3023300</v>
      </c>
      <c r="Q11" s="18">
        <f>'Formato 6 c)'!C18</f>
        <v>0</v>
      </c>
      <c r="R11" s="18">
        <f>'Formato 6 c)'!D18</f>
        <v>3023300</v>
      </c>
      <c r="S11" s="18">
        <f>'Formato 6 c)'!E18</f>
        <v>209301</v>
      </c>
      <c r="T11" s="18">
        <f>'Formato 6 c)'!F18</f>
        <v>209301</v>
      </c>
      <c r="U11" s="18">
        <f>'Formato 6 c)'!G18</f>
        <v>2813999</v>
      </c>
    </row>
    <row r="12" spans="1:2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3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3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3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3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3023300</v>
      </c>
      <c r="Q68" s="18">
        <f>'Formato 6 c)'!C77</f>
        <v>0</v>
      </c>
      <c r="R68" s="18">
        <f>'Formato 6 c)'!D77</f>
        <v>3023300</v>
      </c>
      <c r="S68" s="18">
        <f>'Formato 6 c)'!E77</f>
        <v>209301</v>
      </c>
      <c r="T68" s="18">
        <f>'Formato 6 c)'!F77</f>
        <v>209301</v>
      </c>
      <c r="U68" s="18">
        <f>'Formato 6 c)'!G77</f>
        <v>2813999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x14ac:dyDescent="0.3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LEÓN, Gobierno del Estado de Guanajuato</v>
      </c>
    </row>
    <row r="7" spans="2:3" x14ac:dyDescent="0.3">
      <c r="C7" t="str">
        <f>CONCATENATE(ENTE_PUBLICO," (a)")</f>
        <v>FIDEICOMISO CIUDAD INDUSTRIAL DE LEÓN,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3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3">
      <c r="B12" t="s">
        <v>794</v>
      </c>
      <c r="C12" s="24">
        <v>2022</v>
      </c>
    </row>
    <row r="14" spans="2:3" x14ac:dyDescent="0.3">
      <c r="B14" t="s">
        <v>793</v>
      </c>
      <c r="C14" s="24" t="s">
        <v>3302</v>
      </c>
    </row>
    <row r="15" spans="2:3" x14ac:dyDescent="0.3">
      <c r="C15" s="24">
        <v>1</v>
      </c>
    </row>
    <row r="16" spans="2:3" x14ac:dyDescent="0.3">
      <c r="C16" s="24" t="s">
        <v>3303</v>
      </c>
    </row>
    <row r="18" spans="4:9" ht="115.2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57.6" x14ac:dyDescent="0.3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3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3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3">
      <c r="D26" s="92"/>
    </row>
    <row r="29" spans="4:9" x14ac:dyDescent="0.3">
      <c r="D29" t="s">
        <v>3143</v>
      </c>
      <c r="E29" t="s">
        <v>3144</v>
      </c>
    </row>
    <row r="30" spans="4:9" x14ac:dyDescent="0.3">
      <c r="D30" s="140">
        <v>-1.7976931348623099E+100</v>
      </c>
      <c r="E30" s="140">
        <v>1.7976931348623099E+100</v>
      </c>
    </row>
    <row r="32" spans="4:9" x14ac:dyDescent="0.3">
      <c r="D32" t="s">
        <v>3145</v>
      </c>
      <c r="E32" t="s">
        <v>3146</v>
      </c>
    </row>
    <row r="33" spans="4: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F30" sqref="F30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2" t="s">
        <v>3287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9" t="s">
        <v>277</v>
      </c>
      <c r="B3" s="160"/>
      <c r="C3" s="160"/>
      <c r="D3" s="160"/>
      <c r="E3" s="160"/>
      <c r="F3" s="160"/>
      <c r="G3" s="161"/>
    </row>
    <row r="4" spans="1:7" x14ac:dyDescent="0.3">
      <c r="A4" s="159" t="s">
        <v>399</v>
      </c>
      <c r="B4" s="160"/>
      <c r="C4" s="160"/>
      <c r="D4" s="160"/>
      <c r="E4" s="160"/>
      <c r="F4" s="160"/>
      <c r="G4" s="161"/>
    </row>
    <row r="5" spans="1:7" x14ac:dyDescent="0.3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3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3">
      <c r="A9" s="52" t="s">
        <v>400</v>
      </c>
      <c r="B9" s="66">
        <f>SUM(B10,B11,B12,B15,B16,B19)</f>
        <v>3023300</v>
      </c>
      <c r="C9" s="66">
        <f t="shared" ref="C9:F9" si="0">SUM(C10,C11,C12,C15,C16,C19)</f>
        <v>0</v>
      </c>
      <c r="D9" s="66">
        <f t="shared" si="0"/>
        <v>3023300</v>
      </c>
      <c r="E9" s="66">
        <f t="shared" si="0"/>
        <v>209301</v>
      </c>
      <c r="F9" s="66">
        <f t="shared" si="0"/>
        <v>209301</v>
      </c>
      <c r="G9" s="66">
        <f>SUM(G10,G11,G12,G15,G16,G19)</f>
        <v>2813999</v>
      </c>
    </row>
    <row r="10" spans="1:7" x14ac:dyDescent="0.3">
      <c r="A10" s="53" t="s">
        <v>401</v>
      </c>
      <c r="B10" s="67">
        <v>3023300</v>
      </c>
      <c r="C10" s="67">
        <v>0</v>
      </c>
      <c r="D10" s="67">
        <f>B10+C10</f>
        <v>3023300</v>
      </c>
      <c r="E10" s="67">
        <v>209301</v>
      </c>
      <c r="F10" s="67">
        <v>209301</v>
      </c>
      <c r="G10" s="67">
        <f>D10-E10</f>
        <v>2813999</v>
      </c>
    </row>
    <row r="11" spans="1:7" x14ac:dyDescent="0.3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3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3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3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3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3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3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3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3">
      <c r="A20" s="54"/>
      <c r="B20" s="68"/>
      <c r="C20" s="68"/>
      <c r="D20" s="68"/>
      <c r="E20" s="68"/>
      <c r="F20" s="68"/>
      <c r="G20" s="68"/>
    </row>
    <row r="21" spans="1:7" s="24" customFormat="1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3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3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3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x14ac:dyDescent="0.3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3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3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3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3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3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3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3">
      <c r="A32" s="54"/>
      <c r="B32" s="68"/>
      <c r="C32" s="68"/>
      <c r="D32" s="68"/>
      <c r="E32" s="68"/>
      <c r="F32" s="68"/>
      <c r="G32" s="68"/>
    </row>
    <row r="33" spans="1:7" x14ac:dyDescent="0.3">
      <c r="A33" s="55" t="s">
        <v>412</v>
      </c>
      <c r="B33" s="66">
        <f>B21+B9</f>
        <v>3023300</v>
      </c>
      <c r="C33" s="66">
        <f t="shared" ref="C33:G33" si="9">C21+C9</f>
        <v>0</v>
      </c>
      <c r="D33" s="66">
        <f t="shared" si="9"/>
        <v>3023300</v>
      </c>
      <c r="E33" s="66">
        <f t="shared" si="9"/>
        <v>209301</v>
      </c>
      <c r="F33" s="66">
        <f t="shared" si="9"/>
        <v>209301</v>
      </c>
      <c r="G33" s="66">
        <f t="shared" si="9"/>
        <v>2813999</v>
      </c>
    </row>
    <row r="34" spans="1:7" x14ac:dyDescent="0.3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3023300</v>
      </c>
      <c r="Q2" s="18">
        <f>'Formato 6 d)'!C9</f>
        <v>0</v>
      </c>
      <c r="R2" s="18">
        <f>'Formato 6 d)'!D9</f>
        <v>3023300</v>
      </c>
      <c r="S2" s="18">
        <f>'Formato 6 d)'!E9</f>
        <v>209301</v>
      </c>
      <c r="T2" s="18">
        <f>'Formato 6 d)'!F9</f>
        <v>209301</v>
      </c>
      <c r="U2" s="18">
        <f>'Formato 6 d)'!G9</f>
        <v>2813999</v>
      </c>
    </row>
    <row r="3" spans="1:2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3023300</v>
      </c>
      <c r="Q3" s="18">
        <f>'Formato 6 d)'!C10</f>
        <v>0</v>
      </c>
      <c r="R3" s="18">
        <f>'Formato 6 d)'!D10</f>
        <v>3023300</v>
      </c>
      <c r="S3" s="18">
        <f>'Formato 6 d)'!E10</f>
        <v>209301</v>
      </c>
      <c r="T3" s="18">
        <f>'Formato 6 d)'!F10</f>
        <v>209301</v>
      </c>
      <c r="U3" s="18">
        <f>'Formato 6 d)'!G10</f>
        <v>2813999</v>
      </c>
      <c r="V3" s="18"/>
    </row>
    <row r="4" spans="1:2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3023300</v>
      </c>
      <c r="Q24" s="18">
        <f>'Formato 6 d)'!C33</f>
        <v>0</v>
      </c>
      <c r="R24" s="18">
        <f>'Formato 6 d)'!D33</f>
        <v>3023300</v>
      </c>
      <c r="S24" s="18">
        <f>'Formato 6 d)'!E33</f>
        <v>209301</v>
      </c>
      <c r="T24" s="18">
        <f>'Formato 6 d)'!F33</f>
        <v>209301</v>
      </c>
      <c r="U24" s="18">
        <f>'Formato 6 d)'!G33</f>
        <v>2813999</v>
      </c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C37" sqref="C37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3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3">
      <c r="A7" s="169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216</v>
      </c>
      <c r="B9" s="60"/>
      <c r="C9" s="60"/>
      <c r="D9" s="60"/>
      <c r="E9" s="60"/>
      <c r="F9" s="60"/>
      <c r="G9" s="60"/>
    </row>
    <row r="10" spans="1:7" x14ac:dyDescent="0.3">
      <c r="A10" s="53" t="s">
        <v>217</v>
      </c>
      <c r="B10" s="60"/>
      <c r="C10" s="60"/>
      <c r="D10" s="60"/>
      <c r="E10" s="60"/>
      <c r="F10" s="60"/>
      <c r="G10" s="60"/>
    </row>
    <row r="11" spans="1:7" x14ac:dyDescent="0.3">
      <c r="A11" s="53" t="s">
        <v>218</v>
      </c>
      <c r="B11" s="60"/>
      <c r="C11" s="60"/>
      <c r="D11" s="60"/>
      <c r="E11" s="60"/>
      <c r="F11" s="60"/>
      <c r="G11" s="60"/>
    </row>
    <row r="12" spans="1:7" x14ac:dyDescent="0.3">
      <c r="A12" s="53" t="s">
        <v>416</v>
      </c>
      <c r="B12" s="60"/>
      <c r="C12" s="60"/>
      <c r="D12" s="60"/>
      <c r="E12" s="60"/>
      <c r="F12" s="60"/>
      <c r="G12" s="60"/>
    </row>
    <row r="13" spans="1:7" x14ac:dyDescent="0.3">
      <c r="A13" s="53" t="s">
        <v>220</v>
      </c>
      <c r="B13" s="60"/>
      <c r="C13" s="60"/>
      <c r="D13" s="60"/>
      <c r="E13" s="60"/>
      <c r="F13" s="60"/>
      <c r="G13" s="60"/>
    </row>
    <row r="14" spans="1:7" x14ac:dyDescent="0.3">
      <c r="A14" s="53" t="s">
        <v>221</v>
      </c>
      <c r="B14" s="60"/>
      <c r="C14" s="60"/>
      <c r="D14" s="60"/>
      <c r="E14" s="60"/>
      <c r="F14" s="60"/>
      <c r="G14" s="60"/>
    </row>
    <row r="15" spans="1:7" x14ac:dyDescent="0.3">
      <c r="A15" s="53" t="s">
        <v>417</v>
      </c>
      <c r="B15" s="60"/>
      <c r="C15" s="60"/>
      <c r="D15" s="60"/>
      <c r="E15" s="60"/>
      <c r="F15" s="60"/>
      <c r="G15" s="60"/>
    </row>
    <row r="16" spans="1:7" x14ac:dyDescent="0.3">
      <c r="A16" s="53" t="s">
        <v>418</v>
      </c>
      <c r="B16" s="60"/>
      <c r="C16" s="60"/>
      <c r="D16" s="60"/>
      <c r="E16" s="60"/>
      <c r="F16" s="60"/>
      <c r="G16" s="60"/>
    </row>
    <row r="17" spans="1:7" x14ac:dyDescent="0.3">
      <c r="A17" s="10" t="s">
        <v>419</v>
      </c>
      <c r="B17" s="60"/>
      <c r="C17" s="60"/>
      <c r="D17" s="60"/>
      <c r="E17" s="60"/>
      <c r="F17" s="60"/>
      <c r="G17" s="60"/>
    </row>
    <row r="18" spans="1:7" x14ac:dyDescent="0.3">
      <c r="A18" s="53" t="s">
        <v>240</v>
      </c>
      <c r="B18" s="60"/>
      <c r="C18" s="60"/>
      <c r="D18" s="60"/>
      <c r="E18" s="60"/>
      <c r="F18" s="60"/>
      <c r="G18" s="60"/>
    </row>
    <row r="19" spans="1:7" x14ac:dyDescent="0.3">
      <c r="A19" s="53" t="s">
        <v>241</v>
      </c>
      <c r="B19" s="60"/>
      <c r="C19" s="60"/>
      <c r="D19" s="60"/>
      <c r="E19" s="60"/>
      <c r="F19" s="60"/>
      <c r="G19" s="60"/>
    </row>
    <row r="20" spans="1:7" x14ac:dyDescent="0.3">
      <c r="A20" s="53" t="s">
        <v>420</v>
      </c>
      <c r="B20" s="60"/>
      <c r="C20" s="60"/>
      <c r="D20" s="60"/>
      <c r="E20" s="60"/>
      <c r="F20" s="60"/>
      <c r="G20" s="60"/>
    </row>
    <row r="21" spans="1:7" x14ac:dyDescent="0.3">
      <c r="A21" s="54"/>
      <c r="B21" s="54"/>
      <c r="C21" s="54"/>
      <c r="D21" s="54"/>
      <c r="E21" s="54"/>
      <c r="F21" s="54"/>
      <c r="G21" s="54"/>
    </row>
    <row r="22" spans="1:7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3">
      <c r="A23" s="53" t="s">
        <v>423</v>
      </c>
      <c r="B23" s="60"/>
      <c r="C23" s="60"/>
      <c r="D23" s="60"/>
      <c r="E23" s="60"/>
      <c r="F23" s="60"/>
      <c r="G23" s="60"/>
    </row>
    <row r="24" spans="1:7" x14ac:dyDescent="0.3">
      <c r="A24" s="53" t="s">
        <v>424</v>
      </c>
      <c r="B24" s="60"/>
      <c r="C24" s="60"/>
      <c r="D24" s="60"/>
      <c r="E24" s="60"/>
      <c r="F24" s="60"/>
      <c r="G24" s="60"/>
    </row>
    <row r="25" spans="1:7" x14ac:dyDescent="0.3">
      <c r="A25" s="53" t="s">
        <v>425</v>
      </c>
      <c r="B25" s="60"/>
      <c r="C25" s="60"/>
      <c r="D25" s="60"/>
      <c r="E25" s="60"/>
      <c r="F25" s="60"/>
      <c r="G25" s="60"/>
    </row>
    <row r="26" spans="1:7" x14ac:dyDescent="0.3">
      <c r="A26" s="56" t="s">
        <v>265</v>
      </c>
      <c r="B26" s="60"/>
      <c r="C26" s="60"/>
      <c r="D26" s="60"/>
      <c r="E26" s="60"/>
      <c r="F26" s="60"/>
      <c r="G26" s="60"/>
    </row>
    <row r="27" spans="1:7" x14ac:dyDescent="0.3">
      <c r="A27" s="53" t="s">
        <v>266</v>
      </c>
      <c r="B27" s="60"/>
      <c r="C27" s="60"/>
      <c r="D27" s="60"/>
      <c r="E27" s="60"/>
      <c r="F27" s="60"/>
      <c r="G27" s="60"/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3">
      <c r="A30" s="53" t="s">
        <v>269</v>
      </c>
      <c r="B30" s="60"/>
      <c r="C30" s="60"/>
      <c r="D30" s="60"/>
      <c r="E30" s="60"/>
      <c r="F30" s="60"/>
      <c r="G30" s="60"/>
    </row>
    <row r="31" spans="1:7" x14ac:dyDescent="0.3">
      <c r="A31" s="54"/>
      <c r="B31" s="54"/>
      <c r="C31" s="54"/>
      <c r="D31" s="54"/>
      <c r="E31" s="54"/>
      <c r="F31" s="54"/>
      <c r="G31" s="54"/>
    </row>
    <row r="32" spans="1:7" x14ac:dyDescent="0.3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3">
      <c r="A33" s="54"/>
      <c r="B33" s="54"/>
      <c r="C33" s="54"/>
      <c r="D33" s="54"/>
      <c r="E33" s="54"/>
      <c r="F33" s="54"/>
      <c r="G33" s="54"/>
    </row>
    <row r="34" spans="1:7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/>
      <c r="C35" s="60"/>
      <c r="D35" s="60"/>
      <c r="E35" s="60"/>
      <c r="F35" s="60"/>
      <c r="G35" s="60"/>
    </row>
    <row r="36" spans="1:7" ht="28.8" x14ac:dyDescent="0.3">
      <c r="A36" s="57" t="s">
        <v>273</v>
      </c>
      <c r="B36" s="60"/>
      <c r="C36" s="60"/>
      <c r="D36" s="60"/>
      <c r="E36" s="60"/>
      <c r="F36" s="60"/>
      <c r="G36" s="60"/>
    </row>
    <row r="37" spans="1:7" x14ac:dyDescent="0.3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3">
      <c r="A38" s="58"/>
      <c r="B38" s="13"/>
      <c r="C38" s="13"/>
      <c r="D38" s="13"/>
      <c r="E38" s="13"/>
      <c r="F38" s="13"/>
      <c r="G38" s="13"/>
    </row>
    <row r="39" spans="1:7" hidden="1" x14ac:dyDescent="0.3">
      <c r="A39" s="7"/>
      <c r="B39" s="7"/>
      <c r="C39" s="7"/>
      <c r="D39" s="7"/>
      <c r="E39" s="7"/>
      <c r="F39" s="7"/>
      <c r="G39" s="7"/>
    </row>
    <row r="40" spans="1:7" hidden="1" x14ac:dyDescent="0.3">
      <c r="A40" s="7"/>
      <c r="B40" s="7"/>
      <c r="C40" s="7"/>
      <c r="D40" s="7"/>
      <c r="E40" s="7"/>
      <c r="F40" s="7"/>
      <c r="G40" s="7"/>
    </row>
    <row r="41" spans="1:7" hidden="1" x14ac:dyDescent="0.3">
      <c r="A41" s="7"/>
      <c r="B41" s="7"/>
      <c r="C41" s="7"/>
      <c r="D41" s="7"/>
      <c r="E41" s="7"/>
      <c r="F41" s="7"/>
      <c r="G41" s="7"/>
    </row>
    <row r="42" spans="1:7" hidden="1" x14ac:dyDescent="0.3">
      <c r="A42" s="7"/>
      <c r="B42" s="7"/>
      <c r="C42" s="7"/>
      <c r="D42" s="7"/>
      <c r="E42" s="7"/>
      <c r="F42" s="7"/>
      <c r="G42" s="7"/>
    </row>
    <row r="43" spans="1:7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0" zoomScale="90" zoomScaleNormal="90" workbookViewId="0">
      <selection activeCell="C22" sqref="C22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3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3">
      <c r="A7" s="184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454</v>
      </c>
      <c r="B9" s="60"/>
      <c r="C9" s="60"/>
      <c r="D9" s="60"/>
      <c r="E9" s="60"/>
      <c r="F9" s="60"/>
      <c r="G9" s="60"/>
    </row>
    <row r="10" spans="1:7" x14ac:dyDescent="0.3">
      <c r="A10" s="53" t="s">
        <v>455</v>
      </c>
      <c r="B10" s="60"/>
      <c r="C10" s="60"/>
      <c r="D10" s="60"/>
      <c r="E10" s="60"/>
      <c r="F10" s="60"/>
      <c r="G10" s="60"/>
    </row>
    <row r="11" spans="1:7" x14ac:dyDescent="0.3">
      <c r="A11" s="53" t="s">
        <v>456</v>
      </c>
      <c r="B11" s="60"/>
      <c r="C11" s="60"/>
      <c r="D11" s="60"/>
      <c r="E11" s="60"/>
      <c r="F11" s="60"/>
      <c r="G11" s="60"/>
    </row>
    <row r="12" spans="1:7" x14ac:dyDescent="0.3">
      <c r="A12" s="53" t="s">
        <v>457</v>
      </c>
      <c r="B12" s="60"/>
      <c r="C12" s="60"/>
      <c r="D12" s="60"/>
      <c r="E12" s="60"/>
      <c r="F12" s="60"/>
      <c r="G12" s="60"/>
    </row>
    <row r="13" spans="1:7" x14ac:dyDescent="0.3">
      <c r="A13" s="53" t="s">
        <v>458</v>
      </c>
      <c r="B13" s="60"/>
      <c r="C13" s="60"/>
      <c r="D13" s="60"/>
      <c r="E13" s="60"/>
      <c r="F13" s="60"/>
      <c r="G13" s="60"/>
    </row>
    <row r="14" spans="1:7" x14ac:dyDescent="0.3">
      <c r="A14" s="53" t="s">
        <v>459</v>
      </c>
      <c r="B14" s="60"/>
      <c r="C14" s="60"/>
      <c r="D14" s="60"/>
      <c r="E14" s="60"/>
      <c r="F14" s="60"/>
      <c r="G14" s="60"/>
    </row>
    <row r="15" spans="1:7" x14ac:dyDescent="0.3">
      <c r="A15" s="53" t="s">
        <v>460</v>
      </c>
      <c r="B15" s="60"/>
      <c r="C15" s="60"/>
      <c r="D15" s="60"/>
      <c r="E15" s="60"/>
      <c r="F15" s="60"/>
      <c r="G15" s="60"/>
    </row>
    <row r="16" spans="1:7" x14ac:dyDescent="0.3">
      <c r="A16" s="53" t="s">
        <v>461</v>
      </c>
      <c r="B16" s="60"/>
      <c r="C16" s="60"/>
      <c r="D16" s="60"/>
      <c r="E16" s="60"/>
      <c r="F16" s="60"/>
      <c r="G16" s="60"/>
    </row>
    <row r="17" spans="1:7" x14ac:dyDescent="0.3">
      <c r="A17" s="53" t="s">
        <v>462</v>
      </c>
      <c r="B17" s="60"/>
      <c r="C17" s="60"/>
      <c r="D17" s="60"/>
      <c r="E17" s="60"/>
      <c r="F17" s="60"/>
      <c r="G17" s="60"/>
    </row>
    <row r="18" spans="1:7" x14ac:dyDescent="0.3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3">
      <c r="A20" s="53" t="s">
        <v>454</v>
      </c>
      <c r="B20" s="60"/>
      <c r="C20" s="60"/>
      <c r="D20" s="60"/>
      <c r="E20" s="60"/>
      <c r="F20" s="60"/>
      <c r="G20" s="60"/>
    </row>
    <row r="21" spans="1:7" x14ac:dyDescent="0.3">
      <c r="A21" s="53" t="s">
        <v>455</v>
      </c>
      <c r="B21" s="60"/>
      <c r="C21" s="60"/>
      <c r="D21" s="60"/>
      <c r="E21" s="60"/>
      <c r="F21" s="60"/>
      <c r="G21" s="60"/>
    </row>
    <row r="22" spans="1:7" x14ac:dyDescent="0.3">
      <c r="A22" s="53" t="s">
        <v>456</v>
      </c>
      <c r="B22" s="60"/>
      <c r="C22" s="60"/>
      <c r="D22" s="60"/>
      <c r="E22" s="60"/>
      <c r="F22" s="60"/>
      <c r="G22" s="60"/>
    </row>
    <row r="23" spans="1:7" x14ac:dyDescent="0.3">
      <c r="A23" s="53" t="s">
        <v>457</v>
      </c>
      <c r="B23" s="60"/>
      <c r="C23" s="60"/>
      <c r="D23" s="60"/>
      <c r="E23" s="60"/>
      <c r="F23" s="60"/>
      <c r="G23" s="60"/>
    </row>
    <row r="24" spans="1:7" x14ac:dyDescent="0.3">
      <c r="A24" s="53" t="s">
        <v>458</v>
      </c>
      <c r="B24" s="60"/>
      <c r="C24" s="60"/>
      <c r="D24" s="60"/>
      <c r="E24" s="60"/>
      <c r="F24" s="60"/>
      <c r="G24" s="60"/>
    </row>
    <row r="25" spans="1:7" x14ac:dyDescent="0.3">
      <c r="A25" s="53" t="s">
        <v>459</v>
      </c>
      <c r="B25" s="60"/>
      <c r="C25" s="60"/>
      <c r="D25" s="60"/>
      <c r="E25" s="60"/>
      <c r="F25" s="60"/>
      <c r="G25" s="60"/>
    </row>
    <row r="26" spans="1:7" x14ac:dyDescent="0.3">
      <c r="A26" s="53" t="s">
        <v>460</v>
      </c>
      <c r="B26" s="60"/>
      <c r="C26" s="60"/>
      <c r="D26" s="60"/>
      <c r="E26" s="60"/>
      <c r="F26" s="60"/>
      <c r="G26" s="60"/>
    </row>
    <row r="27" spans="1:7" x14ac:dyDescent="0.3">
      <c r="A27" s="53" t="s">
        <v>464</v>
      </c>
      <c r="B27" s="60"/>
      <c r="C27" s="60"/>
      <c r="D27" s="60"/>
      <c r="E27" s="60"/>
      <c r="F27" s="60"/>
      <c r="G27" s="60"/>
    </row>
    <row r="28" spans="1:7" x14ac:dyDescent="0.3">
      <c r="A28" s="53" t="s">
        <v>462</v>
      </c>
      <c r="B28" s="60"/>
      <c r="C28" s="60"/>
      <c r="D28" s="60"/>
      <c r="E28" s="60"/>
      <c r="F28" s="60"/>
      <c r="G28" s="60"/>
    </row>
    <row r="29" spans="1:7" x14ac:dyDescent="0.3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0" zoomScale="90" zoomScaleNormal="90" workbookViewId="0">
      <selection activeCell="B34" sqref="B34"/>
    </sheetView>
  </sheetViews>
  <sheetFormatPr baseColWidth="10" defaultColWidth="0" defaultRowHeight="14.4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3">
      <c r="A6" s="189"/>
      <c r="B6" s="187"/>
      <c r="C6" s="187"/>
      <c r="D6" s="187"/>
      <c r="E6" s="187"/>
      <c r="F6" s="187"/>
      <c r="G6" s="88" t="s">
        <v>3294</v>
      </c>
    </row>
    <row r="7" spans="1:7" x14ac:dyDescent="0.3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3">
      <c r="A8" s="53" t="s">
        <v>469</v>
      </c>
      <c r="B8" s="60"/>
      <c r="C8" s="60"/>
      <c r="D8" s="60"/>
      <c r="E8" s="60"/>
      <c r="F8" s="60"/>
      <c r="G8" s="60"/>
    </row>
    <row r="9" spans="1:7" x14ac:dyDescent="0.3">
      <c r="A9" s="53" t="s">
        <v>470</v>
      </c>
      <c r="B9" s="60"/>
      <c r="C9" s="60"/>
      <c r="D9" s="60"/>
      <c r="E9" s="60"/>
      <c r="F9" s="60"/>
      <c r="G9" s="60"/>
    </row>
    <row r="10" spans="1:7" x14ac:dyDescent="0.3">
      <c r="A10" s="53" t="s">
        <v>471</v>
      </c>
      <c r="B10" s="60"/>
      <c r="C10" s="60"/>
      <c r="D10" s="60"/>
      <c r="E10" s="60"/>
      <c r="F10" s="60"/>
      <c r="G10" s="60"/>
    </row>
    <row r="11" spans="1:7" x14ac:dyDescent="0.3">
      <c r="A11" s="53" t="s">
        <v>472</v>
      </c>
      <c r="B11" s="60"/>
      <c r="C11" s="60"/>
      <c r="D11" s="60"/>
      <c r="E11" s="60"/>
      <c r="F11" s="60"/>
      <c r="G11" s="60"/>
    </row>
    <row r="12" spans="1:7" x14ac:dyDescent="0.3">
      <c r="A12" s="53" t="s">
        <v>473</v>
      </c>
      <c r="B12" s="60"/>
      <c r="C12" s="60"/>
      <c r="D12" s="60"/>
      <c r="E12" s="60"/>
      <c r="F12" s="60"/>
      <c r="G12" s="60"/>
    </row>
    <row r="13" spans="1:7" x14ac:dyDescent="0.3">
      <c r="A13" s="56" t="s">
        <v>474</v>
      </c>
      <c r="B13" s="60"/>
      <c r="C13" s="60"/>
      <c r="D13" s="60"/>
      <c r="E13" s="60"/>
      <c r="F13" s="60"/>
      <c r="G13" s="60"/>
    </row>
    <row r="14" spans="1:7" x14ac:dyDescent="0.3">
      <c r="A14" s="53" t="s">
        <v>475</v>
      </c>
      <c r="B14" s="60"/>
      <c r="C14" s="60"/>
      <c r="D14" s="60"/>
      <c r="E14" s="60"/>
      <c r="F14" s="60"/>
      <c r="G14" s="60"/>
    </row>
    <row r="15" spans="1:7" x14ac:dyDescent="0.3">
      <c r="A15" s="53" t="s">
        <v>476</v>
      </c>
      <c r="B15" s="60"/>
      <c r="C15" s="60"/>
      <c r="D15" s="60"/>
      <c r="E15" s="60"/>
      <c r="F15" s="60"/>
      <c r="G15" s="60"/>
    </row>
    <row r="16" spans="1:7" x14ac:dyDescent="0.3">
      <c r="A16" s="53" t="s">
        <v>477</v>
      </c>
      <c r="B16" s="60"/>
      <c r="C16" s="60"/>
      <c r="D16" s="60"/>
      <c r="E16" s="60"/>
      <c r="F16" s="60"/>
      <c r="G16" s="60"/>
    </row>
    <row r="17" spans="1:7" x14ac:dyDescent="0.3">
      <c r="A17" s="53" t="s">
        <v>3298</v>
      </c>
      <c r="B17" s="60"/>
      <c r="C17" s="60"/>
      <c r="D17" s="60"/>
      <c r="E17" s="60"/>
      <c r="F17" s="60"/>
      <c r="G17" s="60"/>
    </row>
    <row r="18" spans="1:7" x14ac:dyDescent="0.3">
      <c r="A18" s="53" t="s">
        <v>478</v>
      </c>
      <c r="B18" s="60"/>
      <c r="C18" s="60"/>
      <c r="D18" s="60"/>
      <c r="E18" s="60"/>
      <c r="F18" s="60"/>
      <c r="G18" s="60"/>
    </row>
    <row r="19" spans="1:7" x14ac:dyDescent="0.3">
      <c r="A19" s="53" t="s">
        <v>479</v>
      </c>
      <c r="B19" s="60"/>
      <c r="C19" s="60"/>
      <c r="D19" s="60"/>
      <c r="E19" s="60"/>
      <c r="F19" s="60"/>
      <c r="G19" s="60"/>
    </row>
    <row r="20" spans="1:7" x14ac:dyDescent="0.3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3">
      <c r="A22" s="53" t="s">
        <v>480</v>
      </c>
      <c r="B22" s="60"/>
      <c r="C22" s="60"/>
      <c r="D22" s="60"/>
      <c r="E22" s="60"/>
      <c r="F22" s="60"/>
      <c r="G22" s="60"/>
    </row>
    <row r="23" spans="1:7" x14ac:dyDescent="0.3">
      <c r="A23" s="53" t="s">
        <v>481</v>
      </c>
      <c r="B23" s="60"/>
      <c r="C23" s="60"/>
      <c r="D23" s="60"/>
      <c r="E23" s="60"/>
      <c r="F23" s="60"/>
      <c r="G23" s="60"/>
    </row>
    <row r="24" spans="1:7" x14ac:dyDescent="0.3">
      <c r="A24" s="53" t="s">
        <v>482</v>
      </c>
      <c r="B24" s="60"/>
      <c r="C24" s="60"/>
      <c r="D24" s="60"/>
      <c r="E24" s="60"/>
      <c r="F24" s="60"/>
      <c r="G24" s="60"/>
    </row>
    <row r="25" spans="1:7" x14ac:dyDescent="0.3">
      <c r="A25" s="53" t="s">
        <v>483</v>
      </c>
      <c r="B25" s="60"/>
      <c r="C25" s="60"/>
      <c r="D25" s="60"/>
      <c r="E25" s="60"/>
      <c r="F25" s="60"/>
      <c r="G25" s="60"/>
    </row>
    <row r="26" spans="1:7" x14ac:dyDescent="0.3">
      <c r="A26" s="53" t="s">
        <v>484</v>
      </c>
      <c r="B26" s="60"/>
      <c r="C26" s="60"/>
      <c r="D26" s="60"/>
      <c r="E26" s="60"/>
      <c r="F26" s="60"/>
      <c r="G26" s="60"/>
    </row>
    <row r="27" spans="1:7" x14ac:dyDescent="0.3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3">
      <c r="A29" s="53" t="s">
        <v>269</v>
      </c>
      <c r="B29" s="60"/>
      <c r="C29" s="60"/>
      <c r="D29" s="60"/>
      <c r="E29" s="60"/>
      <c r="F29" s="60"/>
      <c r="G29" s="60"/>
    </row>
    <row r="30" spans="1:7" x14ac:dyDescent="0.3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3">
      <c r="A32" s="54"/>
      <c r="B32" s="54"/>
      <c r="C32" s="54"/>
      <c r="D32" s="54"/>
      <c r="E32" s="54"/>
      <c r="F32" s="54"/>
      <c r="G32" s="54"/>
    </row>
    <row r="33" spans="1:7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/>
      <c r="C34" s="60"/>
      <c r="D34" s="60"/>
      <c r="E34" s="60"/>
      <c r="F34" s="60"/>
      <c r="G34" s="60"/>
    </row>
    <row r="35" spans="1:7" ht="28.8" x14ac:dyDescent="0.3">
      <c r="A35" s="57" t="s">
        <v>488</v>
      </c>
      <c r="B35" s="60"/>
      <c r="C35" s="60"/>
      <c r="D35" s="60"/>
      <c r="E35" s="60"/>
      <c r="F35" s="60"/>
      <c r="G35" s="60"/>
    </row>
    <row r="36" spans="1:7" x14ac:dyDescent="0.3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3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3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C23" sqref="C23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3">
      <c r="A6" s="191"/>
      <c r="B6" s="187"/>
      <c r="C6" s="187"/>
      <c r="D6" s="187"/>
      <c r="E6" s="187"/>
      <c r="F6" s="187"/>
      <c r="G6" s="88" t="s">
        <v>3295</v>
      </c>
    </row>
    <row r="7" spans="1:7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3">
      <c r="A8" s="53" t="s">
        <v>454</v>
      </c>
      <c r="B8" s="60"/>
      <c r="C8" s="60"/>
      <c r="D8" s="60"/>
      <c r="E8" s="60"/>
      <c r="F8" s="60"/>
      <c r="G8" s="60"/>
    </row>
    <row r="9" spans="1:7" x14ac:dyDescent="0.3">
      <c r="A9" s="53" t="s">
        <v>455</v>
      </c>
      <c r="B9" s="60"/>
      <c r="C9" s="60"/>
      <c r="D9" s="60"/>
      <c r="E9" s="60"/>
      <c r="F9" s="60"/>
      <c r="G9" s="60"/>
    </row>
    <row r="10" spans="1:7" x14ac:dyDescent="0.3">
      <c r="A10" s="53" t="s">
        <v>456</v>
      </c>
      <c r="B10" s="60"/>
      <c r="C10" s="60"/>
      <c r="D10" s="60"/>
      <c r="E10" s="60"/>
      <c r="F10" s="60"/>
      <c r="G10" s="60"/>
    </row>
    <row r="11" spans="1:7" x14ac:dyDescent="0.3">
      <c r="A11" s="53" t="s">
        <v>457</v>
      </c>
      <c r="B11" s="60"/>
      <c r="C11" s="60"/>
      <c r="D11" s="60"/>
      <c r="E11" s="60"/>
      <c r="F11" s="60"/>
      <c r="G11" s="60"/>
    </row>
    <row r="12" spans="1:7" x14ac:dyDescent="0.3">
      <c r="A12" s="53" t="s">
        <v>458</v>
      </c>
      <c r="B12" s="60"/>
      <c r="C12" s="60"/>
      <c r="D12" s="60"/>
      <c r="E12" s="60"/>
      <c r="F12" s="60"/>
      <c r="G12" s="60"/>
    </row>
    <row r="13" spans="1:7" x14ac:dyDescent="0.3">
      <c r="A13" s="53" t="s">
        <v>459</v>
      </c>
      <c r="B13" s="60"/>
      <c r="C13" s="60"/>
      <c r="D13" s="60"/>
      <c r="E13" s="60"/>
      <c r="F13" s="60"/>
      <c r="G13" s="60"/>
    </row>
    <row r="14" spans="1:7" x14ac:dyDescent="0.3">
      <c r="A14" s="53" t="s">
        <v>460</v>
      </c>
      <c r="B14" s="60"/>
      <c r="C14" s="60"/>
      <c r="D14" s="60"/>
      <c r="E14" s="60"/>
      <c r="F14" s="60"/>
      <c r="G14" s="60"/>
    </row>
    <row r="15" spans="1:7" x14ac:dyDescent="0.3">
      <c r="A15" s="53" t="s">
        <v>461</v>
      </c>
      <c r="B15" s="60"/>
      <c r="C15" s="60"/>
      <c r="D15" s="60"/>
      <c r="E15" s="60"/>
      <c r="F15" s="60"/>
      <c r="G15" s="60"/>
    </row>
    <row r="16" spans="1:7" x14ac:dyDescent="0.3">
      <c r="A16" s="53" t="s">
        <v>462</v>
      </c>
      <c r="B16" s="60"/>
      <c r="C16" s="60"/>
      <c r="D16" s="60"/>
      <c r="E16" s="60"/>
      <c r="F16" s="60"/>
      <c r="G16" s="60"/>
    </row>
    <row r="17" spans="1:7" x14ac:dyDescent="0.3">
      <c r="A17" s="54"/>
      <c r="B17" s="54"/>
      <c r="C17" s="54"/>
      <c r="D17" s="54"/>
      <c r="E17" s="54"/>
      <c r="F17" s="54"/>
      <c r="G17" s="54"/>
    </row>
    <row r="18" spans="1:7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3">
      <c r="A19" s="53" t="s">
        <v>454</v>
      </c>
      <c r="B19" s="60"/>
      <c r="C19" s="60"/>
      <c r="D19" s="60"/>
      <c r="E19" s="60"/>
      <c r="F19" s="60"/>
      <c r="G19" s="60"/>
    </row>
    <row r="20" spans="1:7" x14ac:dyDescent="0.3">
      <c r="A20" s="53" t="s">
        <v>455</v>
      </c>
      <c r="B20" s="60"/>
      <c r="C20" s="60"/>
      <c r="D20" s="60"/>
      <c r="E20" s="60"/>
      <c r="F20" s="60"/>
      <c r="G20" s="60"/>
    </row>
    <row r="21" spans="1:7" x14ac:dyDescent="0.3">
      <c r="A21" s="53" t="s">
        <v>456</v>
      </c>
      <c r="B21" s="60"/>
      <c r="C21" s="60"/>
      <c r="D21" s="60"/>
      <c r="E21" s="60"/>
      <c r="F21" s="60"/>
      <c r="G21" s="60"/>
    </row>
    <row r="22" spans="1:7" x14ac:dyDescent="0.3">
      <c r="A22" s="53" t="s">
        <v>457</v>
      </c>
      <c r="B22" s="60"/>
      <c r="C22" s="60"/>
      <c r="D22" s="60"/>
      <c r="E22" s="60"/>
      <c r="F22" s="60"/>
      <c r="G22" s="60"/>
    </row>
    <row r="23" spans="1:7" x14ac:dyDescent="0.3">
      <c r="A23" s="53" t="s">
        <v>458</v>
      </c>
      <c r="B23" s="60"/>
      <c r="C23" s="60"/>
      <c r="D23" s="60"/>
      <c r="E23" s="60"/>
      <c r="F23" s="60"/>
      <c r="G23" s="60"/>
    </row>
    <row r="24" spans="1:7" x14ac:dyDescent="0.3">
      <c r="A24" s="53" t="s">
        <v>459</v>
      </c>
      <c r="B24" s="60"/>
      <c r="C24" s="60"/>
      <c r="D24" s="60"/>
      <c r="E24" s="60"/>
      <c r="F24" s="60"/>
      <c r="G24" s="60"/>
    </row>
    <row r="25" spans="1:7" x14ac:dyDescent="0.3">
      <c r="A25" s="53" t="s">
        <v>460</v>
      </c>
      <c r="B25" s="60"/>
      <c r="C25" s="60"/>
      <c r="D25" s="60"/>
      <c r="E25" s="60"/>
      <c r="F25" s="60"/>
      <c r="G25" s="60"/>
    </row>
    <row r="26" spans="1:7" x14ac:dyDescent="0.3">
      <c r="A26" s="53" t="s">
        <v>464</v>
      </c>
      <c r="B26" s="60"/>
      <c r="C26" s="60"/>
      <c r="D26" s="60"/>
      <c r="E26" s="60"/>
      <c r="F26" s="60"/>
      <c r="G26" s="60"/>
    </row>
    <row r="27" spans="1:7" x14ac:dyDescent="0.3">
      <c r="A27" s="53" t="s">
        <v>462</v>
      </c>
      <c r="B27" s="60"/>
      <c r="C27" s="60"/>
      <c r="D27" s="60"/>
      <c r="E27" s="60"/>
      <c r="F27" s="60"/>
      <c r="G27" s="60"/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3">
      <c r="A30" s="58"/>
      <c r="B30" s="58"/>
      <c r="C30" s="58"/>
      <c r="D30" s="58"/>
      <c r="E30" s="58"/>
      <c r="F30" s="58"/>
      <c r="G30" s="58"/>
    </row>
    <row r="31" spans="1:7" x14ac:dyDescent="0.3">
      <c r="A31" s="90"/>
    </row>
    <row r="32" spans="1:7" x14ac:dyDescent="0.3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3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3">
      <c r="P23" s="18"/>
      <c r="Q23" s="18"/>
      <c r="R23" s="18"/>
      <c r="S23" s="18"/>
      <c r="T23" s="18"/>
      <c r="U23" s="18"/>
    </row>
    <row r="24" spans="1:21" x14ac:dyDescent="0.3">
      <c r="P24" s="18"/>
      <c r="Q24" s="18"/>
      <c r="R24" s="18"/>
      <c r="S24" s="18"/>
      <c r="T24" s="18"/>
      <c r="U24" s="18"/>
    </row>
    <row r="25" spans="1:21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65" t="s">
        <v>495</v>
      </c>
      <c r="B1" s="165"/>
      <c r="C1" s="165"/>
      <c r="D1" s="165"/>
      <c r="E1" s="165"/>
      <c r="F1" s="165"/>
      <c r="G1" s="111"/>
    </row>
    <row r="2" spans="1:7" x14ac:dyDescent="0.3">
      <c r="A2" s="153" t="str">
        <f>ENTE_PUBLICO</f>
        <v>FIDEICOMISO CIUDAD INDUSTRIAL DE LEÓN, Gobierno del Estado de Guanajuato</v>
      </c>
      <c r="B2" s="154"/>
      <c r="C2" s="154"/>
      <c r="D2" s="154"/>
      <c r="E2" s="154"/>
      <c r="F2" s="155"/>
    </row>
    <row r="3" spans="1:7" x14ac:dyDescent="0.3">
      <c r="A3" s="162" t="s">
        <v>496</v>
      </c>
      <c r="B3" s="163"/>
      <c r="C3" s="163"/>
      <c r="D3" s="163"/>
      <c r="E3" s="163"/>
      <c r="F3" s="164"/>
    </row>
    <row r="4" spans="1:7" ht="28.8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3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x14ac:dyDescent="0.3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x14ac:dyDescent="0.3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x14ac:dyDescent="0.3">
      <c r="A13" s="139" t="s">
        <v>509</v>
      </c>
      <c r="B13" s="60"/>
      <c r="C13" s="60"/>
      <c r="D13" s="60"/>
      <c r="E13" s="60"/>
      <c r="F13" s="60"/>
    </row>
    <row r="14" spans="1:7" x14ac:dyDescent="0.3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x14ac:dyDescent="0.3">
      <c r="A17" s="139" t="s">
        <v>509</v>
      </c>
      <c r="B17" s="60"/>
      <c r="C17" s="60"/>
      <c r="D17" s="60"/>
      <c r="E17" s="60"/>
      <c r="F17" s="60"/>
    </row>
    <row r="18" spans="1:6" x14ac:dyDescent="0.3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x14ac:dyDescent="0.3">
      <c r="A22" s="64" t="s">
        <v>515</v>
      </c>
      <c r="B22" s="146"/>
      <c r="C22" s="146"/>
      <c r="D22" s="146"/>
      <c r="E22" s="146"/>
      <c r="F22" s="146"/>
    </row>
    <row r="23" spans="1:6" x14ac:dyDescent="0.3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x14ac:dyDescent="0.3">
      <c r="A25" s="137" t="s">
        <v>518</v>
      </c>
      <c r="B25" s="147"/>
      <c r="C25" s="60"/>
      <c r="D25" s="60"/>
      <c r="E25" s="60"/>
      <c r="F25" s="60"/>
    </row>
    <row r="26" spans="1:6" x14ac:dyDescent="0.3">
      <c r="A26" s="138"/>
      <c r="B26" s="54"/>
      <c r="C26" s="54"/>
      <c r="D26" s="54"/>
      <c r="E26" s="54"/>
      <c r="F26" s="54"/>
    </row>
    <row r="27" spans="1:6" x14ac:dyDescent="0.3">
      <c r="A27" s="136" t="s">
        <v>519</v>
      </c>
      <c r="B27" s="54"/>
      <c r="C27" s="54"/>
      <c r="D27" s="54"/>
      <c r="E27" s="54"/>
      <c r="F27" s="54"/>
    </row>
    <row r="28" spans="1:6" x14ac:dyDescent="0.3">
      <c r="A28" s="137" t="s">
        <v>520</v>
      </c>
      <c r="B28" s="60"/>
      <c r="C28" s="60"/>
      <c r="D28" s="60"/>
      <c r="E28" s="60"/>
      <c r="F28" s="60"/>
    </row>
    <row r="29" spans="1:6" x14ac:dyDescent="0.3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x14ac:dyDescent="0.3">
      <c r="A31" s="137" t="s">
        <v>506</v>
      </c>
      <c r="B31" s="60"/>
      <c r="C31" s="60"/>
      <c r="D31" s="60"/>
      <c r="E31" s="60"/>
      <c r="F31" s="60"/>
    </row>
    <row r="32" spans="1:6" x14ac:dyDescent="0.3">
      <c r="A32" s="137" t="s">
        <v>510</v>
      </c>
      <c r="B32" s="60"/>
      <c r="C32" s="60"/>
      <c r="D32" s="60"/>
      <c r="E32" s="60"/>
      <c r="F32" s="60"/>
    </row>
    <row r="33" spans="1:6" x14ac:dyDescent="0.3">
      <c r="A33" s="137" t="s">
        <v>522</v>
      </c>
      <c r="B33" s="60"/>
      <c r="C33" s="60"/>
      <c r="D33" s="60"/>
      <c r="E33" s="60"/>
      <c r="F33" s="60"/>
    </row>
    <row r="34" spans="1:6" x14ac:dyDescent="0.3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x14ac:dyDescent="0.3">
      <c r="A38" s="137" t="s">
        <v>526</v>
      </c>
      <c r="B38" s="147"/>
      <c r="C38" s="60"/>
      <c r="D38" s="60"/>
      <c r="E38" s="60"/>
      <c r="F38" s="60"/>
    </row>
    <row r="39" spans="1:6" x14ac:dyDescent="0.3">
      <c r="A39" s="138"/>
      <c r="B39" s="54"/>
      <c r="C39" s="54"/>
      <c r="D39" s="54"/>
      <c r="E39" s="54"/>
      <c r="F39" s="54"/>
    </row>
    <row r="40" spans="1:6" x14ac:dyDescent="0.3">
      <c r="A40" s="136" t="s">
        <v>527</v>
      </c>
      <c r="B40" s="60"/>
      <c r="C40" s="60"/>
      <c r="D40" s="60"/>
      <c r="E40" s="60"/>
      <c r="F40" s="60"/>
    </row>
    <row r="41" spans="1:6" x14ac:dyDescent="0.3">
      <c r="A41" s="138"/>
      <c r="B41" s="54"/>
      <c r="C41" s="54"/>
      <c r="D41" s="54"/>
      <c r="E41" s="54"/>
      <c r="F41" s="54"/>
    </row>
    <row r="42" spans="1:6" x14ac:dyDescent="0.3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3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3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3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3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tabSelected="1" topLeftCell="B1" zoomScale="90" zoomScaleNormal="90" workbookViewId="0">
      <selection activeCell="E76" sqref="E76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65" t="s">
        <v>545</v>
      </c>
      <c r="B1" s="165"/>
      <c r="C1" s="165"/>
      <c r="D1" s="165"/>
      <c r="E1" s="165"/>
      <c r="F1" s="165"/>
    </row>
    <row r="2" spans="1:6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5"/>
    </row>
    <row r="3" spans="1:6" x14ac:dyDescent="0.3">
      <c r="A3" s="156" t="s">
        <v>117</v>
      </c>
      <c r="B3" s="157"/>
      <c r="C3" s="157"/>
      <c r="D3" s="157"/>
      <c r="E3" s="157"/>
      <c r="F3" s="158"/>
    </row>
    <row r="4" spans="1:6" x14ac:dyDescent="0.3">
      <c r="A4" s="159" t="str">
        <f>PERIODO_INFORME</f>
        <v>Al 31 de diciembre de 2021 y al 30 de marzo de 2022 (b)</v>
      </c>
      <c r="B4" s="160"/>
      <c r="C4" s="160"/>
      <c r="D4" s="160"/>
      <c r="E4" s="160"/>
      <c r="F4" s="161"/>
    </row>
    <row r="5" spans="1:6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8" x14ac:dyDescent="0.3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60">
        <f>SUM(B10:B16)</f>
        <v>3030915</v>
      </c>
      <c r="C9" s="60">
        <f>SUM(C10:C16)</f>
        <v>3210517</v>
      </c>
      <c r="D9" s="100" t="s">
        <v>54</v>
      </c>
      <c r="E9" s="60">
        <f>SUM(E10:E18)</f>
        <v>23400</v>
      </c>
      <c r="F9" s="60">
        <f>SUM(F10:F18)</f>
        <v>38525</v>
      </c>
    </row>
    <row r="10" spans="1:6" x14ac:dyDescent="0.3">
      <c r="A10" s="96" t="s">
        <v>4</v>
      </c>
      <c r="B10" s="60">
        <v>2187</v>
      </c>
      <c r="C10" s="60">
        <v>2187</v>
      </c>
      <c r="D10" s="101" t="s">
        <v>55</v>
      </c>
      <c r="E10" s="60"/>
      <c r="F10" s="60"/>
    </row>
    <row r="11" spans="1:6" x14ac:dyDescent="0.3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3">
      <c r="A12" s="96" t="s">
        <v>6</v>
      </c>
      <c r="B12" s="77">
        <v>3028728</v>
      </c>
      <c r="C12" s="60">
        <v>3208330</v>
      </c>
      <c r="D12" s="101" t="s">
        <v>57</v>
      </c>
      <c r="E12" s="60"/>
      <c r="F12" s="60"/>
    </row>
    <row r="13" spans="1:6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3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3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3">
      <c r="A16" s="96" t="s">
        <v>10</v>
      </c>
      <c r="B16" s="60"/>
      <c r="C16" s="60"/>
      <c r="D16" s="101" t="s">
        <v>61</v>
      </c>
      <c r="E16" s="60">
        <v>23400</v>
      </c>
      <c r="F16" s="60">
        <v>38525</v>
      </c>
    </row>
    <row r="17" spans="1:6" x14ac:dyDescent="0.3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x14ac:dyDescent="0.3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3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3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3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3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3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3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3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3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3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3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3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3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3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3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3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3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3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3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3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3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3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3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3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3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3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3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3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f>B9+B17+B25+B31+B38+B41</f>
        <v>3030915</v>
      </c>
      <c r="C47" s="61">
        <f>C9+C17+C25+C31+C38+C41</f>
        <v>3210517</v>
      </c>
      <c r="D47" s="99" t="s">
        <v>91</v>
      </c>
      <c r="E47" s="61">
        <f>E9+E19+E23+E26+E27+E31+E38+E42</f>
        <v>23400</v>
      </c>
      <c r="F47" s="61">
        <f>F9+F19+F23+F26+F27+F31+F38+F42</f>
        <v>38525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3">
      <c r="A51" s="95" t="s">
        <v>42</v>
      </c>
      <c r="B51" s="60">
        <v>0</v>
      </c>
      <c r="C51" s="60">
        <v>0</v>
      </c>
      <c r="D51" s="100" t="s">
        <v>94</v>
      </c>
      <c r="E51" s="60"/>
      <c r="F51" s="60"/>
    </row>
    <row r="52" spans="1:6" x14ac:dyDescent="0.3">
      <c r="A52" s="95" t="s">
        <v>43</v>
      </c>
      <c r="B52" s="60">
        <v>21475961</v>
      </c>
      <c r="C52" s="60">
        <v>21475961</v>
      </c>
      <c r="D52" s="100" t="s">
        <v>95</v>
      </c>
      <c r="E52" s="60"/>
      <c r="F52" s="60"/>
    </row>
    <row r="53" spans="1:6" x14ac:dyDescent="0.3">
      <c r="A53" s="95" t="s">
        <v>44</v>
      </c>
      <c r="B53" s="60">
        <v>1010733</v>
      </c>
      <c r="C53" s="60">
        <v>1010733</v>
      </c>
      <c r="D53" s="100" t="s">
        <v>96</v>
      </c>
      <c r="E53" s="60"/>
      <c r="F53" s="60"/>
    </row>
    <row r="54" spans="1:6" x14ac:dyDescent="0.3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3">
      <c r="A55" s="95" t="s">
        <v>46</v>
      </c>
      <c r="B55" s="60">
        <v>-2262674</v>
      </c>
      <c r="C55" s="60">
        <v>-2256677</v>
      </c>
      <c r="D55" s="37" t="s">
        <v>98</v>
      </c>
      <c r="E55" s="60"/>
      <c r="F55" s="60"/>
    </row>
    <row r="56" spans="1:6" x14ac:dyDescent="0.3">
      <c r="A56" s="95" t="s">
        <v>47</v>
      </c>
      <c r="B56" s="60">
        <v>2419</v>
      </c>
      <c r="C56" s="60">
        <v>2419</v>
      </c>
      <c r="D56" s="54"/>
      <c r="E56" s="54"/>
      <c r="F56" s="54"/>
    </row>
    <row r="57" spans="1:6" x14ac:dyDescent="0.3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3">
      <c r="A58" s="95" t="s">
        <v>49</v>
      </c>
      <c r="B58" s="60"/>
      <c r="C58" s="60"/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23400</v>
      </c>
      <c r="F59" s="61">
        <f>F47+F57</f>
        <v>38525</v>
      </c>
    </row>
    <row r="60" spans="1:6" x14ac:dyDescent="0.3">
      <c r="A60" s="55" t="s">
        <v>50</v>
      </c>
      <c r="B60" s="61">
        <f>SUM(B50:B58)</f>
        <v>20410155</v>
      </c>
      <c r="C60" s="61">
        <f>SUM(C50:C58)</f>
        <v>20416152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23441070</v>
      </c>
      <c r="C62" s="61">
        <f>SUM(C47+C60)</f>
        <v>23626669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>
        <f>SUM(E64:E66)</f>
        <v>72573415</v>
      </c>
      <c r="F63" s="77">
        <f>SUM(F64:F66)</f>
        <v>72573415</v>
      </c>
    </row>
    <row r="64" spans="1:6" x14ac:dyDescent="0.3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3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3">
      <c r="A66" s="54"/>
      <c r="B66" s="54"/>
      <c r="C66" s="54"/>
      <c r="D66" s="103" t="s">
        <v>105</v>
      </c>
      <c r="E66" s="77">
        <v>146487448</v>
      </c>
      <c r="F66" s="77">
        <v>146487448</v>
      </c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-49155745</v>
      </c>
      <c r="F68" s="77">
        <f>SUM(F69:F73)</f>
        <v>-48985271</v>
      </c>
    </row>
    <row r="69" spans="1:6" x14ac:dyDescent="0.3">
      <c r="A69" s="12"/>
      <c r="B69" s="54"/>
      <c r="C69" s="54"/>
      <c r="D69" s="103" t="s">
        <v>107</v>
      </c>
      <c r="E69" s="77">
        <v>-170474</v>
      </c>
      <c r="F69" s="77">
        <v>-833629</v>
      </c>
    </row>
    <row r="70" spans="1:6" x14ac:dyDescent="0.3">
      <c r="A70" s="12"/>
      <c r="B70" s="54"/>
      <c r="C70" s="54"/>
      <c r="D70" s="103" t="s">
        <v>108</v>
      </c>
      <c r="E70" s="77">
        <v>-48985271</v>
      </c>
      <c r="F70" s="77">
        <v>-48151642</v>
      </c>
    </row>
    <row r="71" spans="1:6" x14ac:dyDescent="0.3">
      <c r="A71" s="12"/>
      <c r="B71" s="54"/>
      <c r="C71" s="54"/>
      <c r="D71" s="103" t="s">
        <v>109</v>
      </c>
      <c r="E71" s="77"/>
      <c r="F71" s="77"/>
    </row>
    <row r="72" spans="1:6" x14ac:dyDescent="0.3">
      <c r="A72" s="12"/>
      <c r="B72" s="54"/>
      <c r="C72" s="54"/>
      <c r="D72" s="103" t="s">
        <v>110</v>
      </c>
      <c r="E72" s="77"/>
      <c r="F72" s="77"/>
    </row>
    <row r="73" spans="1:6" x14ac:dyDescent="0.3">
      <c r="A73" s="12"/>
      <c r="B73" s="54"/>
      <c r="C73" s="54"/>
      <c r="D73" s="103" t="s">
        <v>111</v>
      </c>
      <c r="E73" s="77"/>
      <c r="F73" s="77"/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/>
      <c r="F76" s="60"/>
    </row>
    <row r="77" spans="1:6" x14ac:dyDescent="0.3">
      <c r="A77" s="12"/>
      <c r="B77" s="54"/>
      <c r="C77" s="54"/>
      <c r="D77" s="100" t="s">
        <v>114</v>
      </c>
      <c r="E77" s="60"/>
      <c r="F77" s="60"/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23417670</v>
      </c>
      <c r="F79" s="61">
        <f>F63+F68+F75</f>
        <v>23588144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23441070</v>
      </c>
      <c r="F81" s="61">
        <f>F59+F79</f>
        <v>23626669</v>
      </c>
    </row>
    <row r="82" spans="1:6" x14ac:dyDescent="0.3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3030915</v>
      </c>
      <c r="Q4" s="18">
        <f>'Formato 1'!C9</f>
        <v>3210517</v>
      </c>
    </row>
    <row r="5" spans="1:17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2187</v>
      </c>
      <c r="Q5" s="18">
        <f>'Formato 1'!C10</f>
        <v>2187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3028728</v>
      </c>
      <c r="Q7" s="18">
        <f>'Formato 1'!C12</f>
        <v>3208330</v>
      </c>
    </row>
    <row r="8" spans="1:17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3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3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3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3030915</v>
      </c>
      <c r="Q42" s="18">
        <f>'Formato 1'!C47</f>
        <v>3210517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21475961</v>
      </c>
      <c r="Q46">
        <f>'Formato 1'!C52</f>
        <v>21475961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1010733</v>
      </c>
      <c r="Q47">
        <f>'Formato 1'!C53</f>
        <v>1010733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-2262674</v>
      </c>
      <c r="Q49">
        <f>'Formato 1'!C55</f>
        <v>-2256677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2419</v>
      </c>
      <c r="Q50">
        <f>'Formato 1'!C56</f>
        <v>2419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20410155</v>
      </c>
      <c r="Q53">
        <f>'Formato 1'!C60</f>
        <v>20416152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23441070</v>
      </c>
      <c r="Q54">
        <f>'Formato 1'!C62</f>
        <v>23626669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23400</v>
      </c>
      <c r="Q57">
        <f>'Formato 1'!F9</f>
        <v>38525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23400</v>
      </c>
      <c r="Q64">
        <f>'Formato 1'!F16</f>
        <v>38525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23400</v>
      </c>
      <c r="Q95">
        <f>'Formato 1'!F47</f>
        <v>38525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23400</v>
      </c>
      <c r="Q104">
        <f>'Formato 1'!F59</f>
        <v>38525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72573415</v>
      </c>
      <c r="Q106">
        <f>'Formato 1'!F63</f>
        <v>72573415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146487448</v>
      </c>
      <c r="Q109">
        <f>'Formato 1'!F66</f>
        <v>146487448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-49155745</v>
      </c>
      <c r="Q110">
        <f>'Formato 1'!F68</f>
        <v>-48985271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-170474</v>
      </c>
      <c r="Q111">
        <f>'Formato 1'!F69</f>
        <v>-833629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-48985271</v>
      </c>
      <c r="Q112">
        <f>'Formato 1'!F70</f>
        <v>-48151642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23417670</v>
      </c>
      <c r="Q119">
        <f>'Formato 1'!F79</f>
        <v>23588144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23441070</v>
      </c>
      <c r="Q120">
        <f>'Formato 1'!F81</f>
        <v>23626669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B42" sqref="B42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3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3">
      <c r="A4" s="159" t="str">
        <f>PERIODO_INFORME</f>
        <v>Al 31 de diciembre de 2021 y al 30 de marzo de 2022 (b)</v>
      </c>
      <c r="B4" s="160"/>
      <c r="C4" s="160"/>
      <c r="D4" s="160"/>
      <c r="E4" s="160"/>
      <c r="F4" s="160"/>
      <c r="G4" s="160"/>
      <c r="H4" s="161"/>
    </row>
    <row r="5" spans="1:9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3.2" x14ac:dyDescent="0.3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3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3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3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3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3">
      <c r="A18" s="106" t="s">
        <v>136</v>
      </c>
      <c r="B18" s="61">
        <v>38525</v>
      </c>
      <c r="C18" s="132"/>
      <c r="D18" s="132"/>
      <c r="E18" s="132"/>
      <c r="F18" s="61">
        <v>23400</v>
      </c>
      <c r="G18" s="132"/>
      <c r="H18" s="132"/>
    </row>
    <row r="19" spans="1:8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38525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23400</v>
      </c>
      <c r="G20" s="61">
        <f t="shared" si="3"/>
        <v>0</v>
      </c>
      <c r="H20" s="61">
        <f t="shared" si="3"/>
        <v>0</v>
      </c>
    </row>
    <row r="21" spans="1:8" x14ac:dyDescent="0.3">
      <c r="A21" s="54"/>
      <c r="B21" s="54"/>
      <c r="C21" s="54"/>
      <c r="D21" s="54"/>
      <c r="E21" s="54"/>
      <c r="F21" s="54"/>
      <c r="G21" s="54"/>
      <c r="H21" s="54"/>
    </row>
    <row r="22" spans="1:8" ht="16.2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3</v>
      </c>
    </row>
    <row r="23" spans="1:8" s="24" customFormat="1" x14ac:dyDescent="0.3">
      <c r="A23" s="109" t="s">
        <v>442</v>
      </c>
      <c r="B23" s="60"/>
      <c r="C23" s="60"/>
      <c r="D23" s="60"/>
      <c r="E23" s="60"/>
      <c r="F23" s="60"/>
      <c r="G23" s="60"/>
      <c r="H23" s="60">
        <v>1</v>
      </c>
    </row>
    <row r="24" spans="1:8" s="24" customFormat="1" x14ac:dyDescent="0.3">
      <c r="A24" s="109" t="s">
        <v>443</v>
      </c>
      <c r="B24" s="60"/>
      <c r="C24" s="60"/>
      <c r="D24" s="60"/>
      <c r="E24" s="60"/>
      <c r="F24" s="60"/>
      <c r="G24" s="60"/>
      <c r="H24" s="60">
        <v>1</v>
      </c>
    </row>
    <row r="25" spans="1:8" s="24" customFormat="1" x14ac:dyDescent="0.3">
      <c r="A25" s="109" t="s">
        <v>444</v>
      </c>
      <c r="B25" s="60"/>
      <c r="C25" s="60"/>
      <c r="D25" s="60"/>
      <c r="E25" s="60"/>
      <c r="F25" s="60"/>
      <c r="G25" s="60"/>
      <c r="H25" s="60">
        <v>1</v>
      </c>
    </row>
    <row r="26" spans="1:8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3</v>
      </c>
    </row>
    <row r="28" spans="1:8" s="24" customFormat="1" x14ac:dyDescent="0.3">
      <c r="A28" s="109" t="s">
        <v>445</v>
      </c>
      <c r="B28" s="60"/>
      <c r="C28" s="60"/>
      <c r="D28" s="60"/>
      <c r="E28" s="60"/>
      <c r="F28" s="60"/>
      <c r="G28" s="60"/>
      <c r="H28" s="60">
        <v>1</v>
      </c>
    </row>
    <row r="29" spans="1:8" s="24" customFormat="1" x14ac:dyDescent="0.3">
      <c r="A29" s="109" t="s">
        <v>446</v>
      </c>
      <c r="B29" s="60"/>
      <c r="C29" s="60"/>
      <c r="D29" s="60"/>
      <c r="E29" s="60"/>
      <c r="F29" s="60"/>
      <c r="G29" s="60"/>
      <c r="H29" s="60">
        <v>1</v>
      </c>
    </row>
    <row r="30" spans="1:8" s="24" customFormat="1" x14ac:dyDescent="0.3">
      <c r="A30" s="109" t="s">
        <v>447</v>
      </c>
      <c r="B30" s="60"/>
      <c r="C30" s="60"/>
      <c r="D30" s="60"/>
      <c r="E30" s="60"/>
      <c r="F30" s="60"/>
      <c r="G30" s="60"/>
      <c r="H30" s="60">
        <v>1</v>
      </c>
    </row>
    <row r="31" spans="1:8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3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3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3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3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3">
      <c r="A37" s="166"/>
      <c r="B37" s="166"/>
      <c r="C37" s="166"/>
      <c r="D37" s="166"/>
      <c r="E37" s="166"/>
      <c r="F37" s="166"/>
      <c r="G37" s="166"/>
      <c r="H37" s="166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/>
      <c r="C42" s="60"/>
      <c r="D42" s="60"/>
      <c r="E42" s="60"/>
      <c r="F42" s="60"/>
    </row>
    <row r="43" spans="1:8" s="24" customFormat="1" x14ac:dyDescent="0.3">
      <c r="A43" s="109" t="s">
        <v>449</v>
      </c>
      <c r="B43" s="60"/>
      <c r="C43" s="60"/>
      <c r="D43" s="60"/>
      <c r="E43" s="60"/>
      <c r="F43" s="60"/>
    </row>
    <row r="44" spans="1:8" s="24" customFormat="1" x14ac:dyDescent="0.3">
      <c r="A44" s="109" t="s">
        <v>450</v>
      </c>
      <c r="B44" s="60"/>
      <c r="C44" s="60"/>
      <c r="D44" s="60"/>
      <c r="E44" s="60"/>
      <c r="F44" s="60"/>
    </row>
    <row r="45" spans="1:8" x14ac:dyDescent="0.3">
      <c r="A45" s="19" t="s">
        <v>686</v>
      </c>
      <c r="B45" s="6"/>
      <c r="C45" s="6"/>
      <c r="D45" s="6"/>
      <c r="E45" s="6"/>
      <c r="F45" s="6"/>
    </row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38525</v>
      </c>
      <c r="Q12" s="18"/>
      <c r="R12" s="18"/>
      <c r="S12" s="18"/>
      <c r="T12" s="18">
        <f>'Formato 2'!F18</f>
        <v>23400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38525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23400</v>
      </c>
      <c r="U13" s="18">
        <f>'Formato 2'!G20</f>
        <v>0</v>
      </c>
      <c r="V13" s="18">
        <f>'Formato 2'!H20</f>
        <v>0</v>
      </c>
    </row>
    <row r="14" spans="1:22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3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3</v>
      </c>
    </row>
    <row r="16" spans="1:22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3">
      <c r="A18" s="3"/>
    </row>
    <row r="19" spans="1:20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B15" sqref="B15:G18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3">
      <c r="A2" s="153" t="str">
        <f>ENTE_PUBLICO_A</f>
        <v>FIDEICOMISO CIUDAD INDUSTRIAL DE LEÓN,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3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3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-4</v>
      </c>
    </row>
    <row r="9" spans="1:12" s="24" customFormat="1" x14ac:dyDescent="0.3">
      <c r="A9" s="114" t="s">
        <v>156</v>
      </c>
      <c r="B9" s="112"/>
      <c r="C9" s="112"/>
      <c r="D9" s="112"/>
      <c r="E9" s="60"/>
      <c r="F9" s="60"/>
      <c r="G9" s="60"/>
      <c r="H9" s="60">
        <v>1</v>
      </c>
      <c r="I9" s="60">
        <v>1</v>
      </c>
      <c r="J9" s="60">
        <v>1</v>
      </c>
      <c r="K9" s="60">
        <f>E9-J9</f>
        <v>-1</v>
      </c>
    </row>
    <row r="10" spans="1:12" s="24" customFormat="1" x14ac:dyDescent="0.3">
      <c r="A10" s="114" t="s">
        <v>157</v>
      </c>
      <c r="B10" s="112"/>
      <c r="C10" s="112"/>
      <c r="D10" s="112"/>
      <c r="E10" s="60"/>
      <c r="F10" s="60"/>
      <c r="G10" s="60"/>
      <c r="H10" s="60">
        <v>1</v>
      </c>
      <c r="I10" s="60">
        <v>1</v>
      </c>
      <c r="J10" s="60">
        <v>1</v>
      </c>
      <c r="K10" s="60">
        <f t="shared" ref="K10:K12" si="0">E10-J10</f>
        <v>-1</v>
      </c>
    </row>
    <row r="11" spans="1:12" s="24" customFormat="1" x14ac:dyDescent="0.3">
      <c r="A11" s="114" t="s">
        <v>158</v>
      </c>
      <c r="B11" s="112"/>
      <c r="C11" s="112"/>
      <c r="D11" s="112"/>
      <c r="E11" s="60"/>
      <c r="F11" s="60"/>
      <c r="G11" s="60"/>
      <c r="H11" s="60">
        <v>1</v>
      </c>
      <c r="I11" s="60">
        <v>1</v>
      </c>
      <c r="J11" s="60">
        <v>1</v>
      </c>
      <c r="K11" s="60">
        <f t="shared" si="0"/>
        <v>-1</v>
      </c>
    </row>
    <row r="12" spans="1:12" s="24" customFormat="1" x14ac:dyDescent="0.3">
      <c r="A12" s="114" t="s">
        <v>159</v>
      </c>
      <c r="B12" s="112"/>
      <c r="C12" s="112"/>
      <c r="D12" s="112"/>
      <c r="E12" s="60"/>
      <c r="F12" s="60"/>
      <c r="G12" s="60"/>
      <c r="H12" s="60">
        <v>1</v>
      </c>
      <c r="I12" s="60">
        <v>1</v>
      </c>
      <c r="J12" s="60">
        <v>1</v>
      </c>
      <c r="K12" s="60">
        <f t="shared" si="0"/>
        <v>-1</v>
      </c>
    </row>
    <row r="13" spans="1:12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-4</v>
      </c>
    </row>
    <row r="15" spans="1:12" s="24" customFormat="1" x14ac:dyDescent="0.3">
      <c r="A15" s="114" t="s">
        <v>161</v>
      </c>
      <c r="B15" s="112"/>
      <c r="C15" s="112"/>
      <c r="D15" s="112"/>
      <c r="E15" s="60"/>
      <c r="F15" s="60"/>
      <c r="G15" s="60"/>
      <c r="H15" s="60">
        <v>1</v>
      </c>
      <c r="I15" s="60">
        <v>1</v>
      </c>
      <c r="J15" s="60">
        <v>1</v>
      </c>
      <c r="K15" s="60">
        <f>E15-J15</f>
        <v>-1</v>
      </c>
    </row>
    <row r="16" spans="1:12" s="24" customFormat="1" x14ac:dyDescent="0.3">
      <c r="A16" s="114" t="s">
        <v>162</v>
      </c>
      <c r="B16" s="112"/>
      <c r="C16" s="112"/>
      <c r="D16" s="112"/>
      <c r="E16" s="60"/>
      <c r="F16" s="60"/>
      <c r="G16" s="60"/>
      <c r="H16" s="60">
        <v>1</v>
      </c>
      <c r="I16" s="60">
        <v>1</v>
      </c>
      <c r="J16" s="60">
        <v>1</v>
      </c>
      <c r="K16" s="60">
        <f t="shared" ref="K16:K18" si="1">E16-J16</f>
        <v>-1</v>
      </c>
    </row>
    <row r="17" spans="1:11" s="24" customFormat="1" x14ac:dyDescent="0.3">
      <c r="A17" s="114" t="s">
        <v>163</v>
      </c>
      <c r="B17" s="112"/>
      <c r="C17" s="112"/>
      <c r="D17" s="112"/>
      <c r="E17" s="60"/>
      <c r="F17" s="60"/>
      <c r="G17" s="60"/>
      <c r="H17" s="60">
        <v>1</v>
      </c>
      <c r="I17" s="60">
        <v>1</v>
      </c>
      <c r="J17" s="60">
        <v>1</v>
      </c>
      <c r="K17" s="60">
        <f t="shared" si="1"/>
        <v>-1</v>
      </c>
    </row>
    <row r="18" spans="1:11" s="24" customFormat="1" x14ac:dyDescent="0.3">
      <c r="A18" s="114" t="s">
        <v>164</v>
      </c>
      <c r="B18" s="112"/>
      <c r="C18" s="112"/>
      <c r="D18" s="112"/>
      <c r="E18" s="60"/>
      <c r="F18" s="60"/>
      <c r="G18" s="60"/>
      <c r="H18" s="60">
        <v>1</v>
      </c>
      <c r="I18" s="60">
        <v>1</v>
      </c>
      <c r="J18" s="60">
        <v>1</v>
      </c>
      <c r="K18" s="60">
        <f t="shared" si="1"/>
        <v>-1</v>
      </c>
    </row>
    <row r="19" spans="1:11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-8</v>
      </c>
    </row>
    <row r="21" spans="1:11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4</v>
      </c>
      <c r="W3">
        <f>APP_T8</f>
        <v>4</v>
      </c>
      <c r="X3">
        <f>APP_T9</f>
        <v>4</v>
      </c>
      <c r="Y3">
        <f>APP_T10</f>
        <v>-4</v>
      </c>
    </row>
    <row r="4" spans="1:2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-4</v>
      </c>
    </row>
    <row r="5" spans="1:2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-8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Jesus</cp:lastModifiedBy>
  <cp:lastPrinted>2017-02-04T00:56:20Z</cp:lastPrinted>
  <dcterms:created xsi:type="dcterms:W3CDTF">2017-01-19T17:59:06Z</dcterms:created>
  <dcterms:modified xsi:type="dcterms:W3CDTF">2022-04-26T18:24:44Z</dcterms:modified>
</cp:coreProperties>
</file>